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Purchasing\Purchasing website\Toolbox\4_Solicitation development\"/>
    </mc:Choice>
  </mc:AlternateContent>
  <xr:revisionPtr revIDLastSave="0" documentId="13_ncr:1_{5646AC7E-443F-42EE-98DB-7772410B0066}" xr6:coauthVersionLast="47" xr6:coauthVersionMax="47" xr10:uidLastSave="{00000000-0000-0000-0000-000000000000}"/>
  <bookViews>
    <workbookView xWindow="-120" yWindow="-120" windowWidth="29040" windowHeight="15720" tabRatio="806" xr2:uid="{64A5D7A1-72DD-486F-A28F-C6BC5A07C0E1}"/>
  </bookViews>
  <sheets>
    <sheet name="Checklist" sheetId="21" r:id="rId1"/>
    <sheet name="Key (do not release)" sheetId="3" r:id="rId2"/>
    <sheet name="Total score" sheetId="15" r:id="rId3"/>
    <sheet name="Technical summary" sheetId="5" r:id="rId4"/>
    <sheet name="Presentation summary" sheetId="16" r:id="rId5"/>
    <sheet name="Cost" sheetId="4" r:id="rId6"/>
    <sheet name="Revenue" sheetId="20" r:id="rId7"/>
    <sheet name="Technical full" sheetId="18" r:id="rId8"/>
    <sheet name="Presentation full" sheetId="19" r:id="rId9"/>
    <sheet name="Technical 01" sheetId="1" r:id="rId10"/>
    <sheet name="Presentation 01" sheetId="17" r:id="rId11"/>
    <sheet name="Comments" sheetId="2" r:id="rId12"/>
  </sheets>
  <externalReferences>
    <externalReference r:id="rId13"/>
    <externalReference r:id="rId14"/>
    <externalReference r:id="rId15"/>
  </externalReferences>
  <definedNames>
    <definedName name="allpages">#REF!</definedName>
    <definedName name="copyIntro">#REF!</definedName>
    <definedName name="copyRFP">#REF!</definedName>
    <definedName name="flowAdminOpRqtMsrmntMonth1">#REF!</definedName>
    <definedName name="flowAdminOpRqtMsrmntMonth2">#REF!</definedName>
    <definedName name="flowAdminOpRqtMsrmntYear1">#REF!</definedName>
    <definedName name="flowAdminOpRqtMsrmntYear2">#REF!</definedName>
    <definedName name="flowAdminOpSrvcAPTOPMRspn">#REF!</definedName>
    <definedName name="flowAdminOpSrvcDFPMRspn">#REF!</definedName>
    <definedName name="flowAdvRenewNoticeDays">#REF!</definedName>
    <definedName name="flowAnnYrEndDays">#REF!</definedName>
    <definedName name="flowClientName">#REF!</definedName>
    <definedName name="flowCobra1">#REF!</definedName>
    <definedName name="flowCobra2">#REF!</definedName>
    <definedName name="flowCobra3">#REF!</definedName>
    <definedName name="flowCobra4">#REF!</definedName>
    <definedName name="flowCobra5">#REF!</definedName>
    <definedName name="flowContractSitus">#REF!</definedName>
    <definedName name="flowErisaplanYearFromDay">#REF!</definedName>
    <definedName name="flowErisaPlanYearFromMonth">#REF!</definedName>
    <definedName name="flowErisaPlanYearToDay">#REF!</definedName>
    <definedName name="flowErisaPlanYearToMonth">#REF!</definedName>
    <definedName name="flowGuaranteeType">#REF!</definedName>
    <definedName name="flowPenaltyFeeType">#REF!</definedName>
    <definedName name="flowPenaltyPercent">#REF!</definedName>
    <definedName name="flowPlanNamePhrase">#REF!</definedName>
    <definedName name="flowPlanYearEffDay">#REF!</definedName>
    <definedName name="flowPlanYearEffMonth">#REF!</definedName>
    <definedName name="flowPrgEffDate">#REF!</definedName>
    <definedName name="fmAddCompState">#REF!</definedName>
    <definedName name="fmAdminOpRqtMsrmntMonth1">#REF!</definedName>
    <definedName name="fmAdminOpRqtMsrmntMonth2">#REF!</definedName>
    <definedName name="fmAdminOpRqtMsrmntYear1">#REF!</definedName>
    <definedName name="fmAdminOpRqtMsrmntYear2">#REF!</definedName>
    <definedName name="fmAdminOpSrvcAPTOPM">#REF!</definedName>
    <definedName name="fmAdminOpSrvcDFPM">#REF!</definedName>
    <definedName name="fmAdtFnclStmt">#REF!</definedName>
    <definedName name="fmAdvRenewNoticeDays">#REF!</definedName>
    <definedName name="fmAggregate1">#REF!</definedName>
    <definedName name="fmAggregate2">#REF!</definedName>
    <definedName name="fmAggregate3">#REF!</definedName>
    <definedName name="fmAnnOpenEnrollMonth">#REF!</definedName>
    <definedName name="fmAnnRateRenewDay">#REF!</definedName>
    <definedName name="fmAnnRateRenewMonth">#REF!</definedName>
    <definedName name="fmAnnYrEndDays">#REF!</definedName>
    <definedName name="fmAonAddress1">#REF!</definedName>
    <definedName name="fmAonAddress1a">#REF!</definedName>
    <definedName name="fmAonAddress2">#REF!</definedName>
    <definedName name="fmAonAddress2a">#REF!</definedName>
    <definedName name="fmAonCellPhone1">#REF!</definedName>
    <definedName name="fmAonCellPhone2">#REF!</definedName>
    <definedName name="fmAonCityStateZip1">#REF!</definedName>
    <definedName name="fmAonCityStateZip2">#REF!</definedName>
    <definedName name="fmAonConsulting1">#REF!</definedName>
    <definedName name="fmAonConsulting2">#REF!</definedName>
    <definedName name="fmAonEmail1">#REF!</definedName>
    <definedName name="fmAonEmail2">#REF!</definedName>
    <definedName name="fmAonFax1">#REF!</definedName>
    <definedName name="fmAonFax2">#REF!</definedName>
    <definedName name="fmAonPhone1">#REF!</definedName>
    <definedName name="fmAonPhone2">#REF!</definedName>
    <definedName name="fmAttachPt1">#REF!</definedName>
    <definedName name="fmAttachPt2">#REF!</definedName>
    <definedName name="fmAttachPt3">#REF!</definedName>
    <definedName name="fmAttAnnRpt">#REF!</definedName>
    <definedName name="fmAttAppealGrievance">#REF!</definedName>
    <definedName name="fmAttIDCard">#REF!</definedName>
    <definedName name="fmAttImplementSchedule">#REF!</definedName>
    <definedName name="fmAttMarketing">#REF!</definedName>
    <definedName name="fmAttMemberEnroll">#REF!</definedName>
    <definedName name="fmAttPremiumBillDescrip">#REF!</definedName>
    <definedName name="fmattProviderDir">#REF!</definedName>
    <definedName name="fmAttSuggestEmployerContract">#REF!</definedName>
    <definedName name="fmBenefitBooklet">#REF!</definedName>
    <definedName name="fmCarrier1">#REF!</definedName>
    <definedName name="fmCarrier2">#REF!</definedName>
    <definedName name="fmCarrier3">#REF!</definedName>
    <definedName name="fmClientCity">#REF!</definedName>
    <definedName name="fmClientName">#REF!</definedName>
    <definedName name="fmClientState">#REF!</definedName>
    <definedName name="fmClientZip">#REF!</definedName>
    <definedName name="fmCnvrsnSrvc">#REF!</definedName>
    <definedName name="fmCobra">#REF!</definedName>
    <definedName name="fmCobra1">#REF!</definedName>
    <definedName name="fmCobra2">#REF!</definedName>
    <definedName name="fmCobra3">#REF!</definedName>
    <definedName name="fmCobra4">#REF!</definedName>
    <definedName name="fmCobra5">#REF!</definedName>
    <definedName name="fmCombination1">#REF!</definedName>
    <definedName name="fmCombo">#REF!</definedName>
    <definedName name="fmCommission1">#REF!</definedName>
    <definedName name="fmCommOption1">#REF!</definedName>
    <definedName name="fmCommOther1">#REF!</definedName>
    <definedName name="fmCommOtherDescp1">#REF!</definedName>
    <definedName name="fmCompensation1">#REF!</definedName>
    <definedName name="fmConsultant1">#REF!</definedName>
    <definedName name="fmConsultant2">#REF!</definedName>
    <definedName name="fmConsultTitle1">#REF!</definedName>
    <definedName name="fmConsultTitle2">#REF!</definedName>
    <definedName name="fmContract">#REF!</definedName>
    <definedName name="fmContractPeriod">#REF!</definedName>
    <definedName name="fmContractSitus">#REF!</definedName>
    <definedName name="fmContribAfterTax">#REF!</definedName>
    <definedName name="fmContribBeforeTax">#REF!</definedName>
    <definedName name="fmContribBoth">#REF!</definedName>
    <definedName name="fmContribElection">#REF!</definedName>
    <definedName name="fmContribStmnt">#REF!</definedName>
    <definedName name="fmContribTable">#REF!</definedName>
    <definedName name="fmCoverActive">#REF!</definedName>
    <definedName name="fmCoverageType">#REF!</definedName>
    <definedName name="fmCoverCobra">#REF!</definedName>
    <definedName name="fmCoverOver65">#REF!</definedName>
    <definedName name="fmCoverUnder65">#REF!</definedName>
    <definedName name="fmDateCarrierSelect1">#REF!</definedName>
    <definedName name="fmDateCarrierSelect2">#REF!</definedName>
    <definedName name="fmDateCarrierSelect3">#REF!</definedName>
    <definedName name="fmEEAccessType">#REF!</definedName>
    <definedName name="fmEligRequireTable">#REF!</definedName>
    <definedName name="fmEmployerContactInfo">#REF!</definedName>
    <definedName name="fmEmplyrAddress">#REF!</definedName>
    <definedName name="fmEmplyrAddress1a">#REF!</definedName>
    <definedName name="fmEmplyrCellPhone">#REF!</definedName>
    <definedName name="fmEmplyrCityStateZip">#REF!</definedName>
    <definedName name="fmEmplyrCntct">#REF!</definedName>
    <definedName name="fmEmplyrEmail">#REF!</definedName>
    <definedName name="fmEmplyrFax">#REF!</definedName>
    <definedName name="fmEmplyrPhone">#REF!</definedName>
    <definedName name="fmEmplyrTitle">#REF!</definedName>
    <definedName name="fmErisaPlanYearFromDay">#REF!</definedName>
    <definedName name="fmErisaPlanYearFromMonth">#REF!</definedName>
    <definedName name="fmErisaPlanYearToDay">#REF!</definedName>
    <definedName name="fmErisaPlanYearToMonth">#REF!</definedName>
    <definedName name="fmFee1">#REF!</definedName>
    <definedName name="fmFullHMO">#REF!</definedName>
    <definedName name="fmFullOnlY">#REF!</definedName>
    <definedName name="fmFullPOS">#REF!</definedName>
    <definedName name="fmFullPPO">#REF!</definedName>
    <definedName name="fmFundArrange1">#REF!</definedName>
    <definedName name="fmFundArrange2">#REF!</definedName>
    <definedName name="fmFundArrange3">#REF!</definedName>
    <definedName name="fmFundOther1_Vend1">#REF!</definedName>
    <definedName name="fmFundOther1_Vend2">#REF!</definedName>
    <definedName name="fmFundOther1_Vend3">#REF!</definedName>
    <definedName name="fmFundOtherName1">#REF!</definedName>
    <definedName name="fmFundPlanType1">#REF!</definedName>
    <definedName name="fmFundPlanType2">#REF!</definedName>
    <definedName name="fmFundPlanType3">#REF!</definedName>
    <definedName name="fmFundVendor1">#REF!</definedName>
    <definedName name="fmFundVendor2">#REF!</definedName>
    <definedName name="fmFundVendor3">#REF!</definedName>
    <definedName name="fmGeoAccess">#REF!</definedName>
    <definedName name="fmGuaranteeType">#REF!</definedName>
    <definedName name="fmGuaranteeType1">#REF!</definedName>
    <definedName name="fmGuaranteeType2">#REF!</definedName>
    <definedName name="fmHaveTimeTable">#REF!</definedName>
    <definedName name="fmHMO">#REF!</definedName>
    <definedName name="fmHospitalSav">#REF!</definedName>
    <definedName name="fmInclClaimHistory">#REF!</definedName>
    <definedName name="fmInclHealthRiskEval">#REF!</definedName>
    <definedName name="fmInclMedQuestion">#REF!</definedName>
    <definedName name="fmInclShockClaim">#REF!</definedName>
    <definedName name="fmIncTimeTable">#REF!</definedName>
    <definedName name="fmMeasurePerformance">#REF!</definedName>
    <definedName name="fmMethod1">#REF!</definedName>
    <definedName name="fmMethod2">#REF!</definedName>
    <definedName name="fmMethod3">#REF!</definedName>
    <definedName name="fmMFullHMO">#REF!</definedName>
    <definedName name="fmMFullPOS">#REF!</definedName>
    <definedName name="fmMFullPPO">#REF!</definedName>
    <definedName name="fmMgmtReport">#REF!</definedName>
    <definedName name="fmMgmtReportInclude">#REF!</definedName>
    <definedName name="fmMgmtReportNotInclude">#REF!</definedName>
    <definedName name="fmMileFromHospital">#REF!</definedName>
    <definedName name="fmMileFromObstetric">#REF!</definedName>
    <definedName name="fmMileFromPediatric">#REF!</definedName>
    <definedName name="fmMileFromPrimary">#REF!</definedName>
    <definedName name="fmMSIHMO">#REF!</definedName>
    <definedName name="fmMSIPOS">#REF!</definedName>
    <definedName name="fmMSIPPO">#REF!</definedName>
    <definedName name="fmMultiCombo">#REF!</definedName>
    <definedName name="fmMultiFullOnly">#REF!</definedName>
    <definedName name="fmMultiple">#REF!</definedName>
    <definedName name="fmMultiProduct">#REF!</definedName>
    <definedName name="fmMultiSIOnly">#REF!</definedName>
    <definedName name="fmNegExVndrChc">#REF!</definedName>
    <definedName name="fmNetRelLitigation">#REF!</definedName>
    <definedName name="fmNotIncTimeTable">#REF!</definedName>
    <definedName name="fmNumAvailHospital">#REF!</definedName>
    <definedName name="fmNumAvailObstetric">#REF!</definedName>
    <definedName name="fmNumAvailPediatric">#REF!</definedName>
    <definedName name="fmNumAvailPrimary">#REF!</definedName>
    <definedName name="fmNumCopRqst">#REF!</definedName>
    <definedName name="fmNumPlan">#REF!</definedName>
    <definedName name="fmNumTiers">#REF!</definedName>
    <definedName name="fmOthersDescp">#REF!</definedName>
    <definedName name="fmOthersDescpAttach">#REF!</definedName>
    <definedName name="fmParaGeoAccRprt">#REF!</definedName>
    <definedName name="fmPayType">#REF!</definedName>
    <definedName name="fmPenaltyFee">#REF!</definedName>
    <definedName name="fmPenaltyFeeType">#REF!</definedName>
    <definedName name="fmPenaltyMeet">#REF!</definedName>
    <definedName name="fmPenaltyPercent">#REF!</definedName>
    <definedName name="fmPercentage1">#REF!</definedName>
    <definedName name="fmPercentValue1">#REF!</definedName>
    <definedName name="fmPerformStand">#REF!</definedName>
    <definedName name="fmPerformStandInclude">#REF!</definedName>
    <definedName name="fmPerformStandNotInclude">#REF!</definedName>
    <definedName name="fmPhyReimburse">#REF!</definedName>
    <definedName name="fmPlanNamePhrase">#REF!</definedName>
    <definedName name="fmPlanType">#REF!</definedName>
    <definedName name="fmPlanTypePhrase">#REF!</definedName>
    <definedName name="fmPlanYearEffDay">#REF!</definedName>
    <definedName name="fmPlanYearEffMonth">#REF!</definedName>
    <definedName name="fmPoolPoint1">#REF!</definedName>
    <definedName name="fmPoolPoint2">#REF!</definedName>
    <definedName name="fmPoolPoint3">#REF!</definedName>
    <definedName name="fmPOS">#REF!</definedName>
    <definedName name="fmPPO">#REF!</definedName>
    <definedName name="fmPrgEffDate">#REF!</definedName>
    <definedName name="fmPropDueDate">#REF!</definedName>
    <definedName name="fmProposalEvent1">#REF!</definedName>
    <definedName name="fmProposalEvent2">#REF!</definedName>
    <definedName name="fmProposalEvent3">#REF!</definedName>
    <definedName name="fmProposalEvent4">#REF!</definedName>
    <definedName name="fmProposalEvent5">#REF!</definedName>
    <definedName name="fmProposalEvent6">#REF!</definedName>
    <definedName name="fmProposalEvent7">#REF!</definedName>
    <definedName name="fmProposalTargetDate1">#REF!</definedName>
    <definedName name="fmProposalTargetDate2">#REF!</definedName>
    <definedName name="fmProposalTargetDate3">#REF!</definedName>
    <definedName name="fmProposalTargetDate4">#REF!</definedName>
    <definedName name="fmProposalTargetDate5">#REF!</definedName>
    <definedName name="fmProposalTargetDate6">#REF!</definedName>
    <definedName name="fmProposalTargetDate7">#REF!</definedName>
    <definedName name="fmPropSubmissionDate">#REF!</definedName>
    <definedName name="fmRateGuarantDate">#REF!</definedName>
    <definedName name="fmRateHistoryInclude">#REF!</definedName>
    <definedName name="fmRatePeriodOtherOpt">#REF!</definedName>
    <definedName name="fmRedesignChgOpt">#REF!</definedName>
    <definedName name="fmReplaceSupp">#REF!</definedName>
    <definedName name="fmReqPlanDesignQuote">#REF!</definedName>
    <definedName name="fmReqSubmitPrpsl">#REF!</definedName>
    <definedName name="fmRjctPrpslTndr">#REF!</definedName>
    <definedName name="fmRptReqDescripOption">#REF!</definedName>
    <definedName name="fmRunForLimit1">#REF!</definedName>
    <definedName name="fmRunForLimit2">#REF!</definedName>
    <definedName name="fmRunForLimit3">#REF!</definedName>
    <definedName name="fmSecondaryContact">#REF!</definedName>
    <definedName name="fmSelAbltyMaxMgmt">#REF!</definedName>
    <definedName name="fmSelAccPanel">#REF!</definedName>
    <definedName name="fmSelAcctMgmt">#REF!</definedName>
    <definedName name="fmSelAckNetUtlMgmt">#REF!</definedName>
    <definedName name="fmSelAvlbCompNet">#REF!</definedName>
    <definedName name="fmSelBnftPlnDsgn">#REF!</definedName>
    <definedName name="fmSelClmAdminSys">#REF!</definedName>
    <definedName name="fmSelClntBnftOff">#REF!</definedName>
    <definedName name="fmSelCompPrgCost">#REF!</definedName>
    <definedName name="fmSelectionCriteria">#REF!</definedName>
    <definedName name="fmSelEffClnclCare">#REF!</definedName>
    <definedName name="fmSelEffMgmt">#REF!</definedName>
    <definedName name="fmSelElctrncTrnsfr">#REF!</definedName>
    <definedName name="fmSelNetMgmtCap">#REF!</definedName>
    <definedName name="fmSelOther1">#REF!</definedName>
    <definedName name="fmSelOther2">#REF!</definedName>
    <definedName name="fmSelOther3">#REF!</definedName>
    <definedName name="fmSelOther4">#REF!</definedName>
    <definedName name="fmSelOtherDescp1">#REF!</definedName>
    <definedName name="fmSelOtherDescp2">#REF!</definedName>
    <definedName name="fmSelOtherDescp3">#REF!</definedName>
    <definedName name="fmSelOtherDescp4">#REF!</definedName>
    <definedName name="fmSelPrjctMgmt">#REF!</definedName>
    <definedName name="fmSelProCapDel">#REF!</definedName>
    <definedName name="fmSelStfdClnt">#REF!</definedName>
    <definedName name="fmSelSupport">#REF!</definedName>
    <definedName name="fmSelWllngAcptPrfrmStd">#REF!</definedName>
    <definedName name="fmSentAppType">#REF!</definedName>
    <definedName name="fmSentAppTypeDescp">#REF!</definedName>
    <definedName name="fmSentCensusOn">#REF!</definedName>
    <definedName name="fmServiceArea">#REF!</definedName>
    <definedName name="fmSFullHMO">#REF!</definedName>
    <definedName name="fmSFullPOS">#REF!</definedName>
    <definedName name="fmSFullPPO">#REF!</definedName>
    <definedName name="fmSiccode">#REF!</definedName>
    <definedName name="fmSiccodeDescp">#REF!</definedName>
    <definedName name="fmSIHMO">#REF!</definedName>
    <definedName name="fmSingle">#REF!</definedName>
    <definedName name="fmSingleCombo">#REF!</definedName>
    <definedName name="fmSingleFullOnly">#REF!</definedName>
    <definedName name="fmSingleProduct">#REF!</definedName>
    <definedName name="fmSingleSIOnly">#REF!</definedName>
    <definedName name="fmSIOnly">#REF!</definedName>
    <definedName name="fmSIPOS">#REF!</definedName>
    <definedName name="fmSIPPO">#REF!</definedName>
    <definedName name="fmSLCommission">#REF!</definedName>
    <definedName name="fmSLCommOption1">#REF!</definedName>
    <definedName name="fmSLCommOther1">#REF!</definedName>
    <definedName name="fmSLCommOtherDescp1">#REF!</definedName>
    <definedName name="fmSLPercentage1">#REF!</definedName>
    <definedName name="fmSLPercentValue1">#REF!</definedName>
    <definedName name="fmSpecific1">#REF!</definedName>
    <definedName name="fmSpecific2">#REF!</definedName>
    <definedName name="fmSpecific3">#REF!</definedName>
    <definedName name="fmSSIHMO">#REF!</definedName>
    <definedName name="fmSSIPOS">#REF!</definedName>
    <definedName name="fmSSIPPO">#REF!</definedName>
    <definedName name="fmStandard1">#REF!</definedName>
    <definedName name="fmStopLoss">#REF!</definedName>
    <definedName name="fmSummBenDesign">#REF!</definedName>
    <definedName name="fmSummPlanDescp">#REF!</definedName>
    <definedName name="fmSupplementInfo">#REF!</definedName>
    <definedName name="fmTermClause">#REF!</definedName>
    <definedName name="fmTermClientRef">#REF!</definedName>
    <definedName name="fmTermModPrcss">#REF!</definedName>
    <definedName name="fmTermNotifyDate">#REF!</definedName>
    <definedName name="fmTierCoverage1">#REF!</definedName>
    <definedName name="fmTierCoverage2">#REF!</definedName>
    <definedName name="fmTierCoverage3">#REF!</definedName>
    <definedName name="fmTierCoverage4">#REF!</definedName>
    <definedName name="fmTierCoverage5">#REF!</definedName>
    <definedName name="fmTierCoverage6">#REF!</definedName>
    <definedName name="fmTierEmployee1">#REF!</definedName>
    <definedName name="fmTierEmployee2">#REF!</definedName>
    <definedName name="fmTierEmployee3">#REF!</definedName>
    <definedName name="fmTierEmployee4">#REF!</definedName>
    <definedName name="fmTierEmployee5">#REF!</definedName>
    <definedName name="fmTierEmployee6">#REF!</definedName>
    <definedName name="fmTierEmployer1">#REF!</definedName>
    <definedName name="fmTierEmployer2">#REF!</definedName>
    <definedName name="fmTierEmployer3">#REF!</definedName>
    <definedName name="fmTierEmployer4">#REF!</definedName>
    <definedName name="fmTierEmployer5">#REF!</definedName>
    <definedName name="fmTierEmployer6">#REF!</definedName>
    <definedName name="fmWaitingPeriod">#REF!</definedName>
    <definedName name="Holidays">'[1]RFP Timeline'!$L$4:$L$39</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AgreeDisagree">[2]Listbox!$B$244:$B$245</definedName>
    <definedName name="ListYesNo">[2]Listbox!$B$18:$B$19</definedName>
    <definedName name="ListYNNANoExplain">[2]Listbox!$B$526:$B$529</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PbFormExitName">#REF!</definedName>
    <definedName name="PbSaveLocation">#REF!</definedName>
    <definedName name="PbSavePage">#REF!</definedName>
    <definedName name="PbSetPlan">#REF!</definedName>
    <definedName name="PbWarning">#REF!</definedName>
    <definedName name="Percent_0">#REF!</definedName>
    <definedName name="Percent_2">#REF!</definedName>
    <definedName name="PRICE">'[3]Cost Evaluation - Line Scoring'!$E1,'[3]Cost Evaluation - Line Scoring'!$G1,'[3]Cost Evaluation - Line Scoring'!$I1,'[3]Cost Evaluation - Line Scoring'!$K1,'[3]Cost Evaluation - Line Scoring'!$M1,'[3]Cost Evaluation - Line Scoring'!$O1</definedName>
    <definedName name="_xlnm.Print_Area" localSheetId="0">Table4[[#All],[Date]:[Description]]</definedName>
    <definedName name="_xlnm.Print_Area" localSheetId="1">'Key (do not release)'!$A$1:$G$59</definedName>
    <definedName name="_xlnm.Print_Area" localSheetId="10">'Presentation 01'!$A$1:$W$33</definedName>
    <definedName name="_xlnm.Print_Area" localSheetId="8">'Presentation full'!$A$1:$U$143</definedName>
    <definedName name="_xlnm.Print_Area" localSheetId="4">'Presentation summary'!$A$1:$W$33</definedName>
    <definedName name="_xlnm.Print_Area" localSheetId="9">'Technical 01'!$A$1:$W$33</definedName>
    <definedName name="_xlnm.Print_Area" localSheetId="7">'Technical full'!$A$1:$U$143</definedName>
    <definedName name="_xlnm.Print_Area" localSheetId="3">'Technical summary'!$A$1:$W$33</definedName>
    <definedName name="_xlnm.Print_Titles" localSheetId="0">Checklist!$1:$1</definedName>
    <definedName name="_xlnm.Print_Titles" localSheetId="5">Cost!$A:$C</definedName>
    <definedName name="_xlnm.Print_Titles" localSheetId="10">'Presentation 01'!$A:$C</definedName>
    <definedName name="_xlnm.Print_Titles" localSheetId="8">'Presentation full'!$A:$A,'Presentation full'!$1:$3</definedName>
    <definedName name="_xlnm.Print_Titles" localSheetId="4">'Presentation summary'!$A:$C</definedName>
    <definedName name="_xlnm.Print_Titles" localSheetId="6">Revenue!$A:$C</definedName>
    <definedName name="_xlnm.Print_Titles" localSheetId="9">'Technical 01'!$A:$C</definedName>
    <definedName name="_xlnm.Print_Titles" localSheetId="7">'Technical full'!$A:$A,'Technical full'!$1:$3</definedName>
    <definedName name="_xlnm.Print_Titles" localSheetId="3">'Technical summary'!$A:$C</definedName>
    <definedName name="rangeCombo">#REF!</definedName>
    <definedName name="rangeForm1">#REF!</definedName>
    <definedName name="rangeForm2">#REF!</definedName>
    <definedName name="rangeIntro">#REF!</definedName>
    <definedName name="rangeMultiCombo">#REF!</definedName>
    <definedName name="rangeMultiFullOnly">#REF!</definedName>
    <definedName name="rangeMultiSIOnly">#REF!</definedName>
    <definedName name="rangeReplace1">#REF!</definedName>
    <definedName name="rangeReplace2">#REF!</definedName>
    <definedName name="rangeRFP">#REF!</definedName>
    <definedName name="rangeSingleCombo">#REF!</definedName>
    <definedName name="rangeSingleFullOnly">#REF!</definedName>
    <definedName name="rangeSingleSIOnly">#REF!</definedName>
    <definedName name="respAccountManagerDesignated">#REF!</definedName>
    <definedName name="respAccreditationStatus1">#REF!</definedName>
    <definedName name="respAccreditationStatus2">#REF!</definedName>
    <definedName name="respAccreditationStatusDate1">#REF!</definedName>
    <definedName name="respAccreditationStatusDate2">#REF!</definedName>
    <definedName name="respAddress1">#REF!</definedName>
    <definedName name="respAddress2">#REF!</definedName>
    <definedName name="respAddress3">#REF!</definedName>
    <definedName name="respAdjUrgent">#REF!</definedName>
    <definedName name="respAdminNetFee">#REF!</definedName>
    <definedName name="respAdminOverheadClaimTrans">#REF!</definedName>
    <definedName name="respAdminOverheadEmpMon">#REF!</definedName>
    <definedName name="respAMBestDate1">#REF!</definedName>
    <definedName name="respAMBestDate2">#REF!</definedName>
    <definedName name="respAMBestDate3">#REF!</definedName>
    <definedName name="respAMBestRating1">#REF!</definedName>
    <definedName name="respAMBestRating2">#REF!</definedName>
    <definedName name="respAMBestRating3">#REF!</definedName>
    <definedName name="respAmountOutOfPocketMax">#REF!</definedName>
    <definedName name="respAnalyzeDataMeet">#REF!</definedName>
    <definedName name="respAnnDate">#REF!</definedName>
    <definedName name="respAnnReport">#REF!</definedName>
    <definedName name="respAnswer1">#REF!</definedName>
    <definedName name="respAnswer2">#REF!</definedName>
    <definedName name="respAnswer3">#REF!</definedName>
    <definedName name="respAnswer4">#REF!</definedName>
    <definedName name="respAnswer5">#REF!</definedName>
    <definedName name="respAnswer6">#REF!</definedName>
    <definedName name="respAonPlanType1">#REF!</definedName>
    <definedName name="respAonPlanType2">#REF!</definedName>
    <definedName name="respAonPlanType3">#REF!</definedName>
    <definedName name="respAppealGrievance">#REF!</definedName>
    <definedName name="respAppointment">#REF!</definedName>
    <definedName name="respASO">#REF!</definedName>
    <definedName name="respAssocCost1">#REF!</definedName>
    <definedName name="respAssocCost2">#REF!</definedName>
    <definedName name="respAssocCost3">#REF!</definedName>
    <definedName name="respAssocCost4">#REF!</definedName>
    <definedName name="respAssocCost5">#REF!</definedName>
    <definedName name="respAuditClaims">#REF!</definedName>
    <definedName name="respAuditFinState">#REF!</definedName>
    <definedName name="respBankName">#REF!</definedName>
    <definedName name="respBenefitsFinancialContract">#REF!</definedName>
    <definedName name="respBirthRule">#REF!</definedName>
    <definedName name="respBooklets">#REF!</definedName>
    <definedName name="respBusinessStrategicUnit">#REF!</definedName>
    <definedName name="respCapitation">#REF!</definedName>
    <definedName name="respCensusData">#REF!</definedName>
    <definedName name="respCertificates">#REF!</definedName>
    <definedName name="respChangeVendors">#REF!</definedName>
    <definedName name="respCity1">#REF!</definedName>
    <definedName name="respCity2">#REF!</definedName>
    <definedName name="respCity3">#REF!</definedName>
    <definedName name="respClaimFiduciaryResponsibilites">#REF!</definedName>
    <definedName name="respClaimIncrement">#REF!</definedName>
    <definedName name="respClaimProcess1">#REF!</definedName>
    <definedName name="respClaimProcess2">#REF!</definedName>
    <definedName name="respClaimProcess3">#REF!</definedName>
    <definedName name="respClaimProcess4">#REF!</definedName>
    <definedName name="respClaimProcess5">#REF!</definedName>
    <definedName name="respClaimProcess6">#REF!</definedName>
    <definedName name="respClaimProcFeeClaimTrans">#REF!</definedName>
    <definedName name="respClaimProcFeeEmpMon">#REF!</definedName>
    <definedName name="respClaimRecordsEligibilityData">#REF!</definedName>
    <definedName name="respClaimsEligible">#REF!</definedName>
    <definedName name="respClaimsPaymentFinancial">#REF!</definedName>
    <definedName name="respClaimsPaymentProcedural">#REF!</definedName>
    <definedName name="respClaimsProcessorsDesignated">#REF!</definedName>
    <definedName name="respClaimsSubmitted">#REF!</definedName>
    <definedName name="respClaimStopLoss">#REF!</definedName>
    <definedName name="respCobraParticipants">#REF!</definedName>
    <definedName name="respCobraService1">#REF!</definedName>
    <definedName name="respCobraService2">#REF!</definedName>
    <definedName name="respCobraService3">#REF!</definedName>
    <definedName name="respCobraService4">#REF!</definedName>
    <definedName name="respCobraService5">#REF!</definedName>
    <definedName name="respCobSavings">#REF!</definedName>
    <definedName name="respCompareRate">#REF!</definedName>
    <definedName name="respCompCarrName">#REF!</definedName>
    <definedName name="respComply">#REF!</definedName>
    <definedName name="respConciseDescp">#REF!</definedName>
    <definedName name="respContactAddress">#REF!</definedName>
    <definedName name="respContactAddress2">#REF!</definedName>
    <definedName name="respContactCity">#REF!</definedName>
    <definedName name="respContactCity2">#REF!</definedName>
    <definedName name="respContactEmail">#REF!</definedName>
    <definedName name="respContactEmail2">#REF!</definedName>
    <definedName name="respContactFax">#REF!</definedName>
    <definedName name="respContactFax2">#REF!</definedName>
    <definedName name="respContactName">#REF!</definedName>
    <definedName name="respContactName2">#REF!</definedName>
    <definedName name="respContactState">#REF!</definedName>
    <definedName name="respContactState2">#REF!</definedName>
    <definedName name="respContactTelephone">#REF!</definedName>
    <definedName name="respContactTelephone2">#REF!</definedName>
    <definedName name="respContactTitle">#REF!</definedName>
    <definedName name="respContactTitle2">#REF!</definedName>
    <definedName name="respContactZip">#REF!</definedName>
    <definedName name="respContactZip2">#REF!</definedName>
    <definedName name="respContractIssued">#REF!</definedName>
    <definedName name="respConverServices">#REF!</definedName>
    <definedName name="respCoverage">#REF!</definedName>
    <definedName name="respCovHospConfine">#REF!</definedName>
    <definedName name="respCovSelfInjury">#REF!</definedName>
    <definedName name="respCredit">#REF!</definedName>
    <definedName name="respCustomizedPrintingRequired">#REF!</definedName>
    <definedName name="respCutbacksSavings">#REF!</definedName>
    <definedName name="respDataClaimsOutput">#REF!</definedName>
    <definedName name="respDeadlinesImplementationSchedule">#REF!</definedName>
    <definedName name="respDeductibleCoinsurance">#REF!</definedName>
    <definedName name="respDeductibles">#REF!</definedName>
    <definedName name="respDependents">#REF!</definedName>
    <definedName name="respDescpPropPlanDesign">#REF!</definedName>
    <definedName name="respDesignatedServiceCenters">#REF!</definedName>
    <definedName name="respDesignSubmitClientApproval">#REF!</definedName>
    <definedName name="respDirectoryUpdates">#REF!</definedName>
    <definedName name="respDisabledEmploy">#REF!</definedName>
    <definedName name="respDisablement">#REF!</definedName>
    <definedName name="respDuffPhelpsDate1">#REF!</definedName>
    <definedName name="respDuffPhelpsDate2">#REF!</definedName>
    <definedName name="respDuffPhelpsDate3">#REF!</definedName>
    <definedName name="respDuffPhelpsRating1">#REF!</definedName>
    <definedName name="respDuffPhelpsRating2">#REF!</definedName>
    <definedName name="respDuffPhelpsRating3">#REF!</definedName>
    <definedName name="respEffectiveDate">#REF!</definedName>
    <definedName name="respEligibilityListing">#REF!</definedName>
    <definedName name="respEmployees">#REF!</definedName>
    <definedName name="respEmployeesContestedClaims">#REF!</definedName>
    <definedName name="respEntity1">#REF!</definedName>
    <definedName name="respEntity2">#REF!</definedName>
    <definedName name="respEntity3">#REF!</definedName>
    <definedName name="respERISA">#REF!</definedName>
    <definedName name="respEstimateActualExpenses">#REF!</definedName>
    <definedName name="respExternalCommunicationMaterial">#REF!</definedName>
    <definedName name="respFederalStateLegislation">#REF!</definedName>
    <definedName name="respFidelity">#REF!</definedName>
    <definedName name="respFinanceQuote1">#REF!</definedName>
    <definedName name="respFinanceQuote4">#REF!</definedName>
    <definedName name="respFinDollarAccuracy1">#REF!</definedName>
    <definedName name="respFinDollarAccuracy2">#REF!</definedName>
    <definedName name="respFinDollarAccuracy3">#REF!</definedName>
    <definedName name="respFinDollarAccuracy4">#REF!</definedName>
    <definedName name="respFinDollarAccuracy5">#REF!</definedName>
    <definedName name="respFinDollarAccuracy6">#REF!</definedName>
    <definedName name="respFinReconcilClaimDrafts">#REF!</definedName>
    <definedName name="respGeoAccess">#REF!</definedName>
    <definedName name="respGeoMapping">#REF!</definedName>
    <definedName name="respGroupParticipantUnderwrite">#REF!</definedName>
    <definedName name="respHIPAA">#REF!</definedName>
    <definedName name="respHoldHarm">#REF!</definedName>
    <definedName name="respHospInpatientA1">#REF!</definedName>
    <definedName name="respHospInpatientA10">#REF!</definedName>
    <definedName name="respHospInpatientA2">#REF!</definedName>
    <definedName name="respHospInpatientA3">#REF!</definedName>
    <definedName name="respHospInpatientA4">#REF!</definedName>
    <definedName name="respHospInpatientA5">#REF!</definedName>
    <definedName name="respHospInpatientA6">#REF!</definedName>
    <definedName name="respHospInpatientA7">#REF!</definedName>
    <definedName name="respHospInpatientA8">#REF!</definedName>
    <definedName name="respHospInpatientA9">#REF!</definedName>
    <definedName name="respHospOutpatientA1">#REF!</definedName>
    <definedName name="respHospOutpatientA10">#REF!</definedName>
    <definedName name="respHospOutpatientA2">#REF!</definedName>
    <definedName name="respHospOutpatientA3">#REF!</definedName>
    <definedName name="respHospOutpatientA4">#REF!</definedName>
    <definedName name="respHospOutpatientA5">#REF!</definedName>
    <definedName name="respHospOutpatientA6">#REF!</definedName>
    <definedName name="respHospOutpatientA7">#REF!</definedName>
    <definedName name="respHospOutpatientA8">#REF!</definedName>
    <definedName name="respHospOutpatientA9">#REF!</definedName>
    <definedName name="respHospSavings2">#REF!</definedName>
    <definedName name="respIDCard">#REF!</definedName>
    <definedName name="respIDCards">#REF!</definedName>
    <definedName name="respImplementSchedule">#REF!</definedName>
    <definedName name="respIndividualClaimsExcess">#REF!</definedName>
    <definedName name="respIneligibleExpenses">#REF!</definedName>
    <definedName name="respItemization">#REF!</definedName>
    <definedName name="respJcahoAccreditation1">#REF!</definedName>
    <definedName name="respJcahoAccreditation2">#REF!</definedName>
    <definedName name="respJcahoAccreditation3">#REF!</definedName>
    <definedName name="respLagReport">#REF!</definedName>
    <definedName name="respLiabilityInsur">#REF!</definedName>
    <definedName name="respLitigat1">#REF!</definedName>
    <definedName name="respLitigation">#REF!</definedName>
    <definedName name="respLoadAuditInsure">#REF!</definedName>
    <definedName name="respLocation1">#REF!</definedName>
    <definedName name="respLocation10">#REF!</definedName>
    <definedName name="respLocation2">#REF!</definedName>
    <definedName name="respLocation3">#REF!</definedName>
    <definedName name="respLocation4">#REF!</definedName>
    <definedName name="respLocation5">#REF!</definedName>
    <definedName name="respLocation6">#REF!</definedName>
    <definedName name="respLocation7">#REF!</definedName>
    <definedName name="respLocation8">#REF!</definedName>
    <definedName name="respLocation9">#REF!</definedName>
    <definedName name="respMaintainCoverage">#REF!</definedName>
    <definedName name="respMaintCmpGenLia">#REF!</definedName>
    <definedName name="respMalpractice">#REF!</definedName>
    <definedName name="respMedEvidence">#REF!</definedName>
    <definedName name="respMedicalInfo">#REF!</definedName>
    <definedName name="respMedicalManage">#REF!</definedName>
    <definedName name="respMedicareOffered1">#REF!</definedName>
    <definedName name="respMedicareOffered2">#REF!</definedName>
    <definedName name="respMemberSevice">#REF!</definedName>
    <definedName name="respMembership1">#REF!</definedName>
    <definedName name="respMembership2">#REF!</definedName>
    <definedName name="respMembership3">#REF!</definedName>
    <definedName name="respMemEnrollMaterials">#REF!</definedName>
    <definedName name="respMgmtReportPackage">#REF!</definedName>
    <definedName name="respMgmtUtilReport">#REF!</definedName>
    <definedName name="respMktgMaterials">#REF!</definedName>
    <definedName name="respModelType1">#REF!</definedName>
    <definedName name="respModelType2">#REF!</definedName>
    <definedName name="respModifyRatesAdminFee">#REF!</definedName>
    <definedName name="respMonEnrollCount">#REF!</definedName>
    <definedName name="respMoodysDate1">#REF!</definedName>
    <definedName name="respMoodysDate2">#REF!</definedName>
    <definedName name="respMoodysDate3">#REF!</definedName>
    <definedName name="respMoodysRating1">#REF!</definedName>
    <definedName name="respMoodysRating2">#REF!</definedName>
    <definedName name="respMoodysRating3">#REF!</definedName>
    <definedName name="respNCQAAccredReview">#REF!</definedName>
    <definedName name="respNegotiateAmount">#REF!</definedName>
    <definedName name="respNegSubContract">#REF!</definedName>
    <definedName name="respNetAccFeeClaimTrans">#REF!</definedName>
    <definedName name="respNetAccFeeEmpMon">#REF!</definedName>
    <definedName name="respNetBenefits">#REF!</definedName>
    <definedName name="respNetCareHospitals2">#REF!</definedName>
    <definedName name="respNetCareHospitals3">#REF!</definedName>
    <definedName name="respNetnameA1">#REF!</definedName>
    <definedName name="respNetnameA10">#REF!</definedName>
    <definedName name="respNetnameA2">#REF!</definedName>
    <definedName name="respNetnameA3">#REF!</definedName>
    <definedName name="respNetnameA4">#REF!</definedName>
    <definedName name="respNetnameA5">#REF!</definedName>
    <definedName name="respNetnameA6">#REF!</definedName>
    <definedName name="respNetnameA7">#REF!</definedName>
    <definedName name="respNetnameA8">#REF!</definedName>
    <definedName name="respNetnameA9">#REF!</definedName>
    <definedName name="respNetworkSavingsReport">#REF!</definedName>
    <definedName name="respNetworkServiceAreaZip">#REF!</definedName>
    <definedName name="respNoRestrict">#REF!</definedName>
    <definedName name="respNoticeAppDec">#REF!</definedName>
    <definedName name="respNotifyRenewFee">#REF!</definedName>
    <definedName name="respNumberProviders">#REF!</definedName>
    <definedName name="respOfferNotOffer1">#REF!</definedName>
    <definedName name="respOfferNotOffer2">#REF!</definedName>
    <definedName name="respOfferNotOffer3">#REF!</definedName>
    <definedName name="respOfficerWS">#REF!</definedName>
    <definedName name="respOperationDate1">#REF!</definedName>
    <definedName name="respOperationDate2">#REF!</definedName>
    <definedName name="respOperationDate3">#REF!</definedName>
    <definedName name="respOrientations">#REF!</definedName>
    <definedName name="respOtherClaimTrans">#REF!</definedName>
    <definedName name="respOtherEmpMon">#REF!</definedName>
    <definedName name="respOtherLineCoverage">#REF!</definedName>
    <definedName name="respOtherServicesB1">#REF!</definedName>
    <definedName name="respOtherServicesB10">#REF!</definedName>
    <definedName name="respOtherServicesB2">#REF!</definedName>
    <definedName name="respOtherServicesB3">#REF!</definedName>
    <definedName name="respOtherServicesB4">#REF!</definedName>
    <definedName name="respOtherServicesB5">#REF!</definedName>
    <definedName name="respOtherServicesB6">#REF!</definedName>
    <definedName name="respOtherServicesB7">#REF!</definedName>
    <definedName name="respOtherServicesB8">#REF!</definedName>
    <definedName name="respOtherServicesB9">#REF!</definedName>
    <definedName name="respOwner1">#REF!</definedName>
    <definedName name="respOwner2">#REF!</definedName>
    <definedName name="respOwner3">#REF!</definedName>
    <definedName name="respPaidClaims">#REF!</definedName>
    <definedName name="respParticipateUnderwrite">#REF!</definedName>
    <definedName name="respPaymentReductions">#REF!</definedName>
    <definedName name="respPayType1">#REF!</definedName>
    <definedName name="respPercentageEmployeesUnderwrite">#REF!</definedName>
    <definedName name="respPercentageRate1">#REF!</definedName>
    <definedName name="respPercentageRate2">#REF!</definedName>
    <definedName name="respPercentageRate3">#REF!</definedName>
    <definedName name="respPhysicianB1">#REF!</definedName>
    <definedName name="respPhysicianB10">#REF!</definedName>
    <definedName name="respPhysicianB2">#REF!</definedName>
    <definedName name="respPhysicianB3">#REF!</definedName>
    <definedName name="respPhysicianB4">#REF!</definedName>
    <definedName name="respPhysicianB5">#REF!</definedName>
    <definedName name="respPhysicianB6">#REF!</definedName>
    <definedName name="respPhysicianB7">#REF!</definedName>
    <definedName name="respPhysicianB8">#REF!</definedName>
    <definedName name="respPhysicianB9">#REF!</definedName>
    <definedName name="respPhysReim2">#REF!</definedName>
    <definedName name="respPlanInfo1">#REF!</definedName>
    <definedName name="respPOSPercentRCOutNet">#REF!</definedName>
    <definedName name="respPOSSubmitInNet">#REF!</definedName>
    <definedName name="respPOSSubmitOutArea">#REF!</definedName>
    <definedName name="respPOSSumbitOutNet">#REF!</definedName>
    <definedName name="respPPOPercentRCOutNet">#REF!</definedName>
    <definedName name="respPPOSubmitInNet">#REF!</definedName>
    <definedName name="respPPOSubmitOutArea">#REF!</definedName>
    <definedName name="respPPOSumbitOutNet">#REF!</definedName>
    <definedName name="respPremBillProcess">#REF!</definedName>
    <definedName name="respPremiums">#REF!</definedName>
    <definedName name="respPrepareFileLegalDocuments">#REF!</definedName>
    <definedName name="respProcedAccuracy1">#REF!</definedName>
    <definedName name="respProcedAccuracy2">#REF!</definedName>
    <definedName name="respProcedAccuracy3">#REF!</definedName>
    <definedName name="respProcedAccuracy4">#REF!</definedName>
    <definedName name="respProcedAccuracy5">#REF!</definedName>
    <definedName name="respProcedAccuracy6">#REF!</definedName>
    <definedName name="respProcessedClaims">#REF!</definedName>
    <definedName name="respProductionDistribution">#REF!</definedName>
    <definedName name="respProductionDistributionCards">#REF!</definedName>
    <definedName name="respProductionReportsData">#REF!</definedName>
    <definedName name="respPropIssue">#REF!</definedName>
    <definedName name="respPropRateMethod1">#REF!</definedName>
    <definedName name="respPropRateMethod2">#REF!</definedName>
    <definedName name="respPropRateMethod3">#REF!</definedName>
    <definedName name="respProvideCoverage">#REF!</definedName>
    <definedName name="respProvideDirect">#REF!</definedName>
    <definedName name="respProvider">#REF!</definedName>
    <definedName name="respPsuedoRates">#REF!</definedName>
    <definedName name="respPursuePhysicians">#REF!</definedName>
    <definedName name="respQuoteRates">#REF!</definedName>
    <definedName name="respQuoteStopLoss">#REF!</definedName>
    <definedName name="respRateCaps">#REF!</definedName>
    <definedName name="respReducePlanType">#REF!</definedName>
    <definedName name="respReference1a">#REF!</definedName>
    <definedName name="respReference1b">#REF!</definedName>
    <definedName name="respReference1c">#REF!</definedName>
    <definedName name="respReference1d">#REF!</definedName>
    <definedName name="respReference1e">#REF!</definedName>
    <definedName name="respReference1f">#REF!</definedName>
    <definedName name="respReference1g">#REF!</definedName>
    <definedName name="respReference1h">#REF!</definedName>
    <definedName name="respReference2a">#REF!</definedName>
    <definedName name="respReference2b">#REF!</definedName>
    <definedName name="respReference2c">#REF!</definedName>
    <definedName name="respReference2d">#REF!</definedName>
    <definedName name="respReference2e">#REF!</definedName>
    <definedName name="respReference2f">#REF!</definedName>
    <definedName name="respReference2g">#REF!</definedName>
    <definedName name="respReference2h">#REF!</definedName>
    <definedName name="respReference3a">#REF!</definedName>
    <definedName name="respReference3b">#REF!</definedName>
    <definedName name="respReference3c">#REF!</definedName>
    <definedName name="respReference3d">#REF!</definedName>
    <definedName name="respReference3e">#REF!</definedName>
    <definedName name="respReference3f">#REF!</definedName>
    <definedName name="respReference3g">#REF!</definedName>
    <definedName name="respReference3h">#REF!</definedName>
    <definedName name="respReimbursement">#REF!</definedName>
    <definedName name="respRemuneration">#REF!</definedName>
    <definedName name="respRenewalRates">#REF!</definedName>
    <definedName name="respRenewalRatesAdminFee">#REF!</definedName>
    <definedName name="respRenewWorkUp">#REF!</definedName>
    <definedName name="respRenRateMethod1">#REF!</definedName>
    <definedName name="respRenRateMethod2">#REF!</definedName>
    <definedName name="respRenRateMethod3">#REF!</definedName>
    <definedName name="respReqImpInc">#REF!</definedName>
    <definedName name="respReviewDeviations1">#REF!</definedName>
    <definedName name="respRiskOrganization">#REF!</definedName>
    <definedName name="respRiskPercentage">#REF!</definedName>
    <definedName name="respSatisfactoryResults">#REF!</definedName>
    <definedName name="respSatProgImp">#REF!</definedName>
    <definedName name="respSelectProsposalClient">#REF!</definedName>
    <definedName name="respServiceArea">#REF!</definedName>
    <definedName name="respServiceCenterLocate1">#REF!</definedName>
    <definedName name="respServiceCenterLocate2">#REF!</definedName>
    <definedName name="respServiceCenterLocate3">#REF!</definedName>
    <definedName name="respServiceCenterLocate4">#REF!</definedName>
    <definedName name="respServiceCenterLocate5">#REF!</definedName>
    <definedName name="respServiceCenterLocate6">#REF!</definedName>
    <definedName name="respServiceCenterRegion1">#REF!</definedName>
    <definedName name="respServiceCenterRegion2">#REF!</definedName>
    <definedName name="respServiceCenterRegion3">#REF!</definedName>
    <definedName name="respServiceCenterRegion4">#REF!</definedName>
    <definedName name="respServiceCenterRegion5">#REF!</definedName>
    <definedName name="respServiceCenterRegion6">#REF!</definedName>
    <definedName name="respServiceOperationalAudit">#REF!</definedName>
    <definedName name="respSIAdminCost1">#REF!</definedName>
    <definedName name="respSIAdminCost2">#REF!</definedName>
    <definedName name="respSIAdminCost3">#REF!</definedName>
    <definedName name="respSPDate1">#REF!</definedName>
    <definedName name="respSPDate2">#REF!</definedName>
    <definedName name="respSPDate3">#REF!</definedName>
    <definedName name="respSPDFormat">#REF!</definedName>
    <definedName name="respSPDs">#REF!</definedName>
    <definedName name="respSpecificBank">#REF!</definedName>
    <definedName name="respSPRating1">#REF!</definedName>
    <definedName name="respSPRating2">#REF!</definedName>
    <definedName name="respSPRating3">#REF!</definedName>
    <definedName name="respState1">#REF!</definedName>
    <definedName name="respState2">#REF!</definedName>
    <definedName name="respState3">#REF!</definedName>
    <definedName name="respStopLossCommission">#REF!</definedName>
    <definedName name="respSugEmpContrtact">#REF!</definedName>
    <definedName name="respTaxStatus1">#REF!</definedName>
    <definedName name="respTaxStatus2">#REF!</definedName>
    <definedName name="respTaxStatus3">#REF!</definedName>
    <definedName name="respTermContract">#REF!</definedName>
    <definedName name="respTerminate1a">#REF!</definedName>
    <definedName name="respTerminate1b">#REF!</definedName>
    <definedName name="respTerminate1c">#REF!</definedName>
    <definedName name="respTerminate1d">#REF!</definedName>
    <definedName name="respTerminate1e">#REF!</definedName>
    <definedName name="respTerminate1f">#REF!</definedName>
    <definedName name="respTerminate1g">#REF!</definedName>
    <definedName name="respTerminate1h">#REF!</definedName>
    <definedName name="respTerminate2a">#REF!</definedName>
    <definedName name="respTerminate2b">#REF!</definedName>
    <definedName name="respTerminate2c">#REF!</definedName>
    <definedName name="respTerminate2d">#REF!</definedName>
    <definedName name="respTerminate2e">#REF!</definedName>
    <definedName name="respTerminate2f">#REF!</definedName>
    <definedName name="respTerminate2g">#REF!</definedName>
    <definedName name="respTerminate2h">#REF!</definedName>
    <definedName name="respTerminate3a">#REF!</definedName>
    <definedName name="respTerminate3b">#REF!</definedName>
    <definedName name="respTerminate3c">#REF!</definedName>
    <definedName name="respTerminate3d">#REF!</definedName>
    <definedName name="respTerminate3e">#REF!</definedName>
    <definedName name="respTerminate3f">#REF!</definedName>
    <definedName name="respTerminate3g">#REF!</definedName>
    <definedName name="respTerminate3h">#REF!</definedName>
    <definedName name="respTerminateContract">#REF!</definedName>
    <definedName name="respTerminology">#REF!</definedName>
    <definedName name="respTransfer">#REF!</definedName>
    <definedName name="respTreatyRisk">#REF!</definedName>
    <definedName name="respUnderwriting1">#REF!</definedName>
    <definedName name="respUnderwriting2">#REF!</definedName>
    <definedName name="respUnderwriting3">#REF!</definedName>
    <definedName name="respUnderwritingRates">#REF!</definedName>
    <definedName name="respURACHealthNet1">#REF!</definedName>
    <definedName name="respURACHealthNet2">#REF!</definedName>
    <definedName name="respURACHealthPlan1">#REF!</definedName>
    <definedName name="respURACHealthPlan2">#REF!</definedName>
    <definedName name="respURACHealthUtil1">#REF!</definedName>
    <definedName name="respURACHealthUtil2">#REF!</definedName>
    <definedName name="respURFeeClaimTrans">#REF!</definedName>
    <definedName name="respURFeeEmpMon">#REF!</definedName>
    <definedName name="respUtilizeHospPhys">#REF!</definedName>
    <definedName name="respVenCertReport">#REF!</definedName>
    <definedName name="respVendorBond">#REF!</definedName>
    <definedName name="respVendorNet">#REF!</definedName>
    <definedName name="respVendorServices">#REF!</definedName>
    <definedName name="respVenNecSysCap">#REF!</definedName>
    <definedName name="respVenNotReqEnroll">#REF!</definedName>
    <definedName name="respVenProAnnNotice">#REF!</definedName>
    <definedName name="respVenReqPro">#REF!</definedName>
    <definedName name="respWaivingCoverage">#REF!</definedName>
    <definedName name="respWebAddress1">#REF!</definedName>
    <definedName name="respWebAddress2">#REF!</definedName>
    <definedName name="respWebAddress3">#REF!</definedName>
    <definedName name="respWelfareProgram">#REF!</definedName>
    <definedName name="respYearEndFinAcctPrg">#REF!</definedName>
    <definedName name="respZip1">#REF!</definedName>
    <definedName name="respZip2">#REF!</definedName>
    <definedName name="respZip3">#REF!</definedName>
    <definedName name="rngFlowData">#REF!</definedName>
    <definedName name="tAdminOpRqtMsrmntMonth1">#REF!</definedName>
    <definedName name="tAdminOpRqtMsrmntMonth2">#REF!</definedName>
    <definedName name="tErisaPlanYearFromMonth">#REF!</definedName>
    <definedName name="tErisaPlanYearToMonth">#REF!</definedName>
    <definedName name="tPlanYearEffMonth">#REF!</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xfmAddCompState">#REF!</definedName>
    <definedName name="xfmAdminOpSrvcAPTOPMRspn">#REF!</definedName>
    <definedName name="xfmAdminOpSrvcDFPMRspn">#REF!</definedName>
    <definedName name="xfmChgEnrollDescp">#REF!</definedName>
    <definedName name="xfmCompDescp">#REF!</definedName>
    <definedName name="xfmContribPrgph">#REF!</definedName>
    <definedName name="xfmCurMedPlanDescp">#REF!</definedName>
    <definedName name="xfmEffCoverDateCond">#REF!</definedName>
    <definedName name="xfmEligRequireCond1">#REF!</definedName>
    <definedName name="xfmEligRequireCond2">#REF!</definedName>
    <definedName name="xfmEligRequireCond3">#REF!</definedName>
    <definedName name="xfmEligRequireCond4">#REF!</definedName>
    <definedName name="xfmEligRequireCond5">#REF!</definedName>
    <definedName name="xfmEligRequireCond6">#REF!</definedName>
    <definedName name="xfmEligRequireLabel1">#REF!</definedName>
    <definedName name="xfmEligRequireLabel2">#REF!</definedName>
    <definedName name="xfmEligRequireLabel3">#REF!</definedName>
    <definedName name="xfmEligRequireLabel4">#REF!</definedName>
    <definedName name="xfmEligRequireLabel5">#REF!</definedName>
    <definedName name="xfmEligRequireLabel6">#REF!</definedName>
    <definedName name="xfmQuoteDescp">#REF!</definedName>
    <definedName name="xfmRatePeriodOptDescp">#REF!</definedName>
    <definedName name="xfmRedesignChgDescp">#REF!</definedName>
    <definedName name="xfmReqSubmitPrpslRspn">#REF!</definedName>
    <definedName name="xfmRptReqDescr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A2" i="4"/>
  <c r="A2" i="20"/>
  <c r="A2" i="18"/>
  <c r="A2" i="19"/>
  <c r="A2" i="1"/>
  <c r="A2" i="17"/>
  <c r="A2" i="5"/>
  <c r="A3" i="15"/>
  <c r="A2" i="15"/>
  <c r="G22" i="5"/>
  <c r="F22" i="5"/>
  <c r="D22" i="5"/>
  <c r="E22" i="5"/>
  <c r="I6" i="15"/>
  <c r="I25" i="15"/>
  <c r="I24" i="15"/>
  <c r="I23" i="15"/>
  <c r="I22" i="15"/>
  <c r="I21" i="15"/>
  <c r="I20" i="15"/>
  <c r="I19" i="15"/>
  <c r="I18" i="15"/>
  <c r="I17" i="15"/>
  <c r="I16" i="15"/>
  <c r="I15" i="15"/>
  <c r="I14" i="15"/>
  <c r="I13" i="15"/>
  <c r="I12" i="15"/>
  <c r="I11" i="15"/>
  <c r="I10" i="15"/>
  <c r="I9" i="15"/>
  <c r="I8" i="15"/>
  <c r="I7" i="15"/>
  <c r="H6" i="15"/>
  <c r="H25" i="15"/>
  <c r="H24" i="15"/>
  <c r="H23" i="15"/>
  <c r="H22" i="15"/>
  <c r="H21" i="15"/>
  <c r="H20" i="15"/>
  <c r="H19" i="15"/>
  <c r="H18" i="15"/>
  <c r="H17" i="15"/>
  <c r="H16" i="15"/>
  <c r="H15" i="15"/>
  <c r="H14" i="15"/>
  <c r="H13" i="15"/>
  <c r="H12" i="15"/>
  <c r="H11" i="15"/>
  <c r="H10" i="15"/>
  <c r="H9" i="15"/>
  <c r="H8" i="15"/>
  <c r="H7" i="15"/>
  <c r="C6" i="1"/>
  <c r="C6" i="20"/>
  <c r="AQ23" i="20"/>
  <c r="AO23" i="20"/>
  <c r="AM23" i="20"/>
  <c r="AK23" i="20"/>
  <c r="AI23" i="20"/>
  <c r="AG23" i="20"/>
  <c r="AE23" i="20"/>
  <c r="AC23" i="20"/>
  <c r="AA23" i="20"/>
  <c r="Y23" i="20"/>
  <c r="W23" i="20"/>
  <c r="U23" i="20"/>
  <c r="S23" i="20"/>
  <c r="Q23" i="20"/>
  <c r="O23" i="20"/>
  <c r="M23" i="20"/>
  <c r="K23" i="20"/>
  <c r="I23" i="20"/>
  <c r="G23" i="20"/>
  <c r="E23" i="20"/>
  <c r="AQ22" i="20"/>
  <c r="AO22" i="20"/>
  <c r="AM22" i="20"/>
  <c r="AK22" i="20"/>
  <c r="AI22" i="20"/>
  <c r="AG22" i="20"/>
  <c r="AE22" i="20"/>
  <c r="AC22" i="20"/>
  <c r="AA22" i="20"/>
  <c r="Y22" i="20"/>
  <c r="W22" i="20"/>
  <c r="U22" i="20"/>
  <c r="S22" i="20"/>
  <c r="Q22" i="20"/>
  <c r="O22" i="20"/>
  <c r="M22" i="20"/>
  <c r="K22" i="20"/>
  <c r="I22" i="20"/>
  <c r="G22" i="20"/>
  <c r="E22" i="20"/>
  <c r="AQ21" i="20"/>
  <c r="AO21" i="20"/>
  <c r="AM21" i="20"/>
  <c r="AK21" i="20"/>
  <c r="AI21" i="20"/>
  <c r="AG21" i="20"/>
  <c r="AE21" i="20"/>
  <c r="AC21" i="20"/>
  <c r="AA21" i="20"/>
  <c r="Y21" i="20"/>
  <c r="W21" i="20"/>
  <c r="U21" i="20"/>
  <c r="S21" i="20"/>
  <c r="Q21" i="20"/>
  <c r="O21" i="20"/>
  <c r="M21" i="20"/>
  <c r="K21" i="20"/>
  <c r="I21" i="20"/>
  <c r="G21" i="20"/>
  <c r="E21" i="20"/>
  <c r="AQ20" i="20"/>
  <c r="AO20" i="20"/>
  <c r="AM20" i="20"/>
  <c r="AK20" i="20"/>
  <c r="AI20" i="20"/>
  <c r="AG20" i="20"/>
  <c r="AE20" i="20"/>
  <c r="AC20" i="20"/>
  <c r="AA20" i="20"/>
  <c r="Y20" i="20"/>
  <c r="W20" i="20"/>
  <c r="U20" i="20"/>
  <c r="S20" i="20"/>
  <c r="Q20" i="20"/>
  <c r="O20" i="20"/>
  <c r="M20" i="20"/>
  <c r="K20" i="20"/>
  <c r="I20" i="20"/>
  <c r="G20" i="20"/>
  <c r="E20" i="20"/>
  <c r="AQ19" i="20"/>
  <c r="AO19" i="20"/>
  <c r="AM19" i="20"/>
  <c r="AK19" i="20"/>
  <c r="AI19" i="20"/>
  <c r="AG19" i="20"/>
  <c r="AE19" i="20"/>
  <c r="AC19" i="20"/>
  <c r="AA19" i="20"/>
  <c r="Y19" i="20"/>
  <c r="W19" i="20"/>
  <c r="U19" i="20"/>
  <c r="S19" i="20"/>
  <c r="Q19" i="20"/>
  <c r="O19" i="20"/>
  <c r="M19" i="20"/>
  <c r="K19" i="20"/>
  <c r="I19" i="20"/>
  <c r="G19" i="20"/>
  <c r="E19" i="20"/>
  <c r="AQ18" i="20"/>
  <c r="AO18" i="20"/>
  <c r="AM18" i="20"/>
  <c r="AK18" i="20"/>
  <c r="AI18" i="20"/>
  <c r="AG18" i="20"/>
  <c r="AE18" i="20"/>
  <c r="AC18" i="20"/>
  <c r="AA18" i="20"/>
  <c r="Y18" i="20"/>
  <c r="W18" i="20"/>
  <c r="U18" i="20"/>
  <c r="S18" i="20"/>
  <c r="Q18" i="20"/>
  <c r="O18" i="20"/>
  <c r="M18" i="20"/>
  <c r="K18" i="20"/>
  <c r="I18" i="20"/>
  <c r="G18" i="20"/>
  <c r="E18" i="20"/>
  <c r="AQ17" i="20"/>
  <c r="AO17" i="20"/>
  <c r="AM17" i="20"/>
  <c r="AK17" i="20"/>
  <c r="AI17" i="20"/>
  <c r="AG17" i="20"/>
  <c r="AE17" i="20"/>
  <c r="AC17" i="20"/>
  <c r="AA17" i="20"/>
  <c r="Y17" i="20"/>
  <c r="W17" i="20"/>
  <c r="U17" i="20"/>
  <c r="S17" i="20"/>
  <c r="Q17" i="20"/>
  <c r="O17" i="20"/>
  <c r="M17" i="20"/>
  <c r="K17" i="20"/>
  <c r="I17" i="20"/>
  <c r="G17" i="20"/>
  <c r="E17" i="20"/>
  <c r="AQ16" i="20"/>
  <c r="AO16" i="20"/>
  <c r="AM16" i="20"/>
  <c r="AK16" i="20"/>
  <c r="AI16" i="20"/>
  <c r="AG16" i="20"/>
  <c r="AE16" i="20"/>
  <c r="AC16" i="20"/>
  <c r="AA16" i="20"/>
  <c r="Y16" i="20"/>
  <c r="W16" i="20"/>
  <c r="U16" i="20"/>
  <c r="S16" i="20"/>
  <c r="Q16" i="20"/>
  <c r="O16" i="20"/>
  <c r="M16" i="20"/>
  <c r="K16" i="20"/>
  <c r="I16" i="20"/>
  <c r="G16" i="20"/>
  <c r="E16" i="20"/>
  <c r="AQ15" i="20"/>
  <c r="AO15" i="20"/>
  <c r="AM15" i="20"/>
  <c r="AK15" i="20"/>
  <c r="AI15" i="20"/>
  <c r="AG15" i="20"/>
  <c r="AE15" i="20"/>
  <c r="AC15" i="20"/>
  <c r="AA15" i="20"/>
  <c r="Y15" i="20"/>
  <c r="W15" i="20"/>
  <c r="U15" i="20"/>
  <c r="S15" i="20"/>
  <c r="Q15" i="20"/>
  <c r="O15" i="20"/>
  <c r="M15" i="20"/>
  <c r="K15" i="20"/>
  <c r="I15" i="20"/>
  <c r="G15" i="20"/>
  <c r="E15" i="20"/>
  <c r="AQ14" i="20"/>
  <c r="AO14" i="20"/>
  <c r="AM14" i="20"/>
  <c r="AK14" i="20"/>
  <c r="AI14" i="20"/>
  <c r="AG14" i="20"/>
  <c r="AE14" i="20"/>
  <c r="AC14" i="20"/>
  <c r="AA14" i="20"/>
  <c r="Y14" i="20"/>
  <c r="W14" i="20"/>
  <c r="U14" i="20"/>
  <c r="S14" i="20"/>
  <c r="Q14" i="20"/>
  <c r="O14" i="20"/>
  <c r="M14" i="20"/>
  <c r="K14" i="20"/>
  <c r="I14" i="20"/>
  <c r="G14" i="20"/>
  <c r="E14" i="20"/>
  <c r="AQ13" i="20"/>
  <c r="AO13" i="20"/>
  <c r="AM13" i="20"/>
  <c r="AK13" i="20"/>
  <c r="AI13" i="20"/>
  <c r="AG13" i="20"/>
  <c r="AE13" i="20"/>
  <c r="AC13" i="20"/>
  <c r="AA13" i="20"/>
  <c r="Y13" i="20"/>
  <c r="W13" i="20"/>
  <c r="U13" i="20"/>
  <c r="S13" i="20"/>
  <c r="Q13" i="20"/>
  <c r="O13" i="20"/>
  <c r="M13" i="20"/>
  <c r="K13" i="20"/>
  <c r="I13" i="20"/>
  <c r="G13" i="20"/>
  <c r="E13" i="20"/>
  <c r="AQ12" i="20"/>
  <c r="AO12" i="20"/>
  <c r="AM12" i="20"/>
  <c r="AK12" i="20"/>
  <c r="AI12" i="20"/>
  <c r="AG12" i="20"/>
  <c r="AE12" i="20"/>
  <c r="AC12" i="20"/>
  <c r="AA12" i="20"/>
  <c r="Y12" i="20"/>
  <c r="W12" i="20"/>
  <c r="U12" i="20"/>
  <c r="S12" i="20"/>
  <c r="Q12" i="20"/>
  <c r="O12" i="20"/>
  <c r="M12" i="20"/>
  <c r="K12" i="20"/>
  <c r="I12" i="20"/>
  <c r="G12" i="20"/>
  <c r="E12" i="20"/>
  <c r="AQ11" i="20"/>
  <c r="AO11" i="20"/>
  <c r="AM11" i="20"/>
  <c r="AK11" i="20"/>
  <c r="AI11" i="20"/>
  <c r="AG11" i="20"/>
  <c r="AE11" i="20"/>
  <c r="AC11" i="20"/>
  <c r="AA11" i="20"/>
  <c r="Y11" i="20"/>
  <c r="W11" i="20"/>
  <c r="U11" i="20"/>
  <c r="S11" i="20"/>
  <c r="Q11" i="20"/>
  <c r="O11" i="20"/>
  <c r="M11" i="20"/>
  <c r="K11" i="20"/>
  <c r="I11" i="20"/>
  <c r="G11" i="20"/>
  <c r="E11" i="20"/>
  <c r="AQ10" i="20"/>
  <c r="AO10" i="20"/>
  <c r="AM10" i="20"/>
  <c r="AK10" i="20"/>
  <c r="AI10" i="20"/>
  <c r="AG10" i="20"/>
  <c r="AE10" i="20"/>
  <c r="AC10" i="20"/>
  <c r="AA10" i="20"/>
  <c r="Y10" i="20"/>
  <c r="W10" i="20"/>
  <c r="U10" i="20"/>
  <c r="S10" i="20"/>
  <c r="Q10" i="20"/>
  <c r="O10" i="20"/>
  <c r="M10" i="20"/>
  <c r="K10" i="20"/>
  <c r="I10" i="20"/>
  <c r="G10" i="20"/>
  <c r="E10" i="20"/>
  <c r="AQ9" i="20"/>
  <c r="AO9" i="20"/>
  <c r="AM9" i="20"/>
  <c r="AK9" i="20"/>
  <c r="AI9" i="20"/>
  <c r="AG9" i="20"/>
  <c r="AE9" i="20"/>
  <c r="AC9" i="20"/>
  <c r="AA9" i="20"/>
  <c r="Y9" i="20"/>
  <c r="W9" i="20"/>
  <c r="U9" i="20"/>
  <c r="S9" i="20"/>
  <c r="Q9" i="20"/>
  <c r="O9" i="20"/>
  <c r="M9" i="20"/>
  <c r="K9" i="20"/>
  <c r="I9" i="20"/>
  <c r="G9" i="20"/>
  <c r="E9" i="20"/>
  <c r="AQ8" i="20"/>
  <c r="AQ24" i="20" s="1"/>
  <c r="AO8" i="20"/>
  <c r="AO24" i="20" s="1"/>
  <c r="AO25" i="20" s="1"/>
  <c r="AM8" i="20"/>
  <c r="AM24" i="20" s="1"/>
  <c r="AK8" i="20"/>
  <c r="AK24" i="20" s="1"/>
  <c r="AI8" i="20"/>
  <c r="AI24" i="20" s="1"/>
  <c r="AI25" i="20" s="1"/>
  <c r="AG8" i="20"/>
  <c r="AG24" i="20" s="1"/>
  <c r="AE8" i="20"/>
  <c r="AE24" i="20" s="1"/>
  <c r="AE25" i="20" s="1"/>
  <c r="AC8" i="20"/>
  <c r="AC24" i="20" s="1"/>
  <c r="AC25" i="20" s="1"/>
  <c r="AA8" i="20"/>
  <c r="AA24" i="20" s="1"/>
  <c r="Y8" i="20"/>
  <c r="Y24" i="20" s="1"/>
  <c r="Y25" i="20" s="1"/>
  <c r="W8" i="20"/>
  <c r="W24" i="20" s="1"/>
  <c r="U8" i="20"/>
  <c r="U24" i="20" s="1"/>
  <c r="S8" i="20"/>
  <c r="S24" i="20" s="1"/>
  <c r="Q8" i="20"/>
  <c r="Q24" i="20" s="1"/>
  <c r="O8" i="20"/>
  <c r="O24" i="20" s="1"/>
  <c r="M8" i="20"/>
  <c r="M24" i="20" s="1"/>
  <c r="M25" i="20" s="1"/>
  <c r="K8" i="20"/>
  <c r="K24" i="20" s="1"/>
  <c r="K25" i="20" s="1"/>
  <c r="I8" i="20"/>
  <c r="I24" i="20" s="1"/>
  <c r="I25" i="20" s="1"/>
  <c r="G8" i="20"/>
  <c r="G24" i="20" s="1"/>
  <c r="G25" i="20" s="1"/>
  <c r="E8" i="20"/>
  <c r="E24" i="20" s="1"/>
  <c r="E26" i="20" s="1"/>
  <c r="AP6" i="20"/>
  <c r="AN6" i="20"/>
  <c r="AL6" i="20"/>
  <c r="AJ6" i="20"/>
  <c r="AH6" i="20"/>
  <c r="AF6" i="20"/>
  <c r="AD6" i="20"/>
  <c r="AB6" i="20"/>
  <c r="Z6" i="20"/>
  <c r="X6" i="20"/>
  <c r="V6" i="20"/>
  <c r="T6" i="20"/>
  <c r="R6" i="20"/>
  <c r="P6" i="20"/>
  <c r="N6" i="20"/>
  <c r="L6" i="20"/>
  <c r="J6" i="20"/>
  <c r="H6" i="20"/>
  <c r="F6" i="20"/>
  <c r="D6" i="20"/>
  <c r="AP5" i="20"/>
  <c r="AN5" i="20"/>
  <c r="AL5" i="20"/>
  <c r="AJ5" i="20"/>
  <c r="AH5" i="20"/>
  <c r="AF5" i="20"/>
  <c r="AD5" i="20"/>
  <c r="AB5" i="20"/>
  <c r="Z5" i="20"/>
  <c r="X5" i="20"/>
  <c r="V5" i="20"/>
  <c r="T5" i="20"/>
  <c r="R5" i="20"/>
  <c r="P5" i="20"/>
  <c r="N5" i="20"/>
  <c r="L5" i="20"/>
  <c r="J5" i="20"/>
  <c r="H5" i="20"/>
  <c r="F5" i="20"/>
  <c r="D5" i="20"/>
  <c r="B17" i="1"/>
  <c r="A17" i="1"/>
  <c r="B16" i="1"/>
  <c r="A16" i="1"/>
  <c r="B15" i="1"/>
  <c r="A15" i="1"/>
  <c r="B14" i="1"/>
  <c r="A14" i="1"/>
  <c r="B13" i="1"/>
  <c r="A13" i="1"/>
  <c r="B12" i="1"/>
  <c r="A12" i="1"/>
  <c r="B11" i="1"/>
  <c r="A11" i="1"/>
  <c r="B10" i="1"/>
  <c r="A10" i="1"/>
  <c r="B9" i="1"/>
  <c r="A9" i="1"/>
  <c r="B8" i="1"/>
  <c r="A8" i="1"/>
  <c r="B7" i="1"/>
  <c r="A7" i="1"/>
  <c r="B6" i="1"/>
  <c r="A6" i="1"/>
  <c r="A17" i="5"/>
  <c r="A16" i="5"/>
  <c r="A15" i="5"/>
  <c r="A14" i="5"/>
  <c r="A13" i="5"/>
  <c r="E22" i="16"/>
  <c r="F22" i="16"/>
  <c r="G22" i="16"/>
  <c r="H22" i="16"/>
  <c r="I22" i="16"/>
  <c r="J22" i="16"/>
  <c r="K22" i="16"/>
  <c r="L22" i="16"/>
  <c r="M22" i="16"/>
  <c r="N22" i="16"/>
  <c r="O22" i="16"/>
  <c r="P22" i="16"/>
  <c r="Q22" i="16"/>
  <c r="R22" i="16"/>
  <c r="S22" i="16"/>
  <c r="T22" i="16"/>
  <c r="U22" i="16"/>
  <c r="V22" i="16"/>
  <c r="W22" i="16"/>
  <c r="E23" i="16"/>
  <c r="F23" i="16"/>
  <c r="G23" i="16"/>
  <c r="H23" i="16"/>
  <c r="I23" i="16"/>
  <c r="J23" i="16"/>
  <c r="K23" i="16"/>
  <c r="L23" i="16"/>
  <c r="M23" i="16"/>
  <c r="N23" i="16"/>
  <c r="O23" i="16"/>
  <c r="P23" i="16"/>
  <c r="Q23" i="16"/>
  <c r="R23" i="16"/>
  <c r="S23" i="16"/>
  <c r="T23" i="16"/>
  <c r="U23" i="16"/>
  <c r="V23" i="16"/>
  <c r="W23" i="16"/>
  <c r="E24" i="16"/>
  <c r="F24" i="16"/>
  <c r="G24" i="16"/>
  <c r="H24" i="16"/>
  <c r="I24" i="16"/>
  <c r="J24" i="16"/>
  <c r="K24" i="16"/>
  <c r="L24" i="16"/>
  <c r="M24" i="16"/>
  <c r="N24" i="16"/>
  <c r="O24" i="16"/>
  <c r="P24" i="16"/>
  <c r="Q24" i="16"/>
  <c r="R24" i="16"/>
  <c r="S24" i="16"/>
  <c r="T24" i="16"/>
  <c r="U24" i="16"/>
  <c r="V24" i="16"/>
  <c r="W24" i="16"/>
  <c r="E25" i="16"/>
  <c r="F25" i="16"/>
  <c r="G25" i="16"/>
  <c r="H25" i="16"/>
  <c r="I25" i="16"/>
  <c r="J25" i="16"/>
  <c r="K25" i="16"/>
  <c r="L25" i="16"/>
  <c r="M25" i="16"/>
  <c r="N25" i="16"/>
  <c r="O25" i="16"/>
  <c r="P25" i="16"/>
  <c r="Q25" i="16"/>
  <c r="R25" i="16"/>
  <c r="S25" i="16"/>
  <c r="T25" i="16"/>
  <c r="U25" i="16"/>
  <c r="V25" i="16"/>
  <c r="W25" i="16"/>
  <c r="E26" i="16"/>
  <c r="F26" i="16"/>
  <c r="G26" i="16"/>
  <c r="H26" i="16"/>
  <c r="I26" i="16"/>
  <c r="J26" i="16"/>
  <c r="K26" i="16"/>
  <c r="L26" i="16"/>
  <c r="M26" i="16"/>
  <c r="N26" i="16"/>
  <c r="O26" i="16"/>
  <c r="P26" i="16"/>
  <c r="Q26" i="16"/>
  <c r="R26" i="16"/>
  <c r="S26" i="16"/>
  <c r="T26" i="16"/>
  <c r="U26" i="16"/>
  <c r="V26" i="16"/>
  <c r="W26" i="16"/>
  <c r="E27" i="16"/>
  <c r="F27" i="16"/>
  <c r="G27" i="16"/>
  <c r="H27" i="16"/>
  <c r="I27" i="16"/>
  <c r="J27" i="16"/>
  <c r="K27" i="16"/>
  <c r="L27" i="16"/>
  <c r="M27" i="16"/>
  <c r="N27" i="16"/>
  <c r="O27" i="16"/>
  <c r="P27" i="16"/>
  <c r="Q27" i="16"/>
  <c r="R27" i="16"/>
  <c r="S27" i="16"/>
  <c r="T27" i="16"/>
  <c r="U27" i="16"/>
  <c r="V27" i="16"/>
  <c r="W27" i="16"/>
  <c r="E28" i="16"/>
  <c r="F28" i="16"/>
  <c r="G28" i="16"/>
  <c r="H28" i="16"/>
  <c r="I28" i="16"/>
  <c r="J28" i="16"/>
  <c r="K28" i="16"/>
  <c r="L28" i="16"/>
  <c r="M28" i="16"/>
  <c r="N28" i="16"/>
  <c r="O28" i="16"/>
  <c r="P28" i="16"/>
  <c r="Q28" i="16"/>
  <c r="R28" i="16"/>
  <c r="S28" i="16"/>
  <c r="T28" i="16"/>
  <c r="U28" i="16"/>
  <c r="V28" i="16"/>
  <c r="W28" i="16"/>
  <c r="E29" i="16"/>
  <c r="F29" i="16"/>
  <c r="G29" i="16"/>
  <c r="H29" i="16"/>
  <c r="I29" i="16"/>
  <c r="J29" i="16"/>
  <c r="K29" i="16"/>
  <c r="L29" i="16"/>
  <c r="M29" i="16"/>
  <c r="N29" i="16"/>
  <c r="O29" i="16"/>
  <c r="P29" i="16"/>
  <c r="Q29" i="16"/>
  <c r="R29" i="16"/>
  <c r="S29" i="16"/>
  <c r="T29" i="16"/>
  <c r="U29" i="16"/>
  <c r="V29" i="16"/>
  <c r="W29" i="16"/>
  <c r="E30" i="16"/>
  <c r="F30" i="16"/>
  <c r="G30" i="16"/>
  <c r="H30" i="16"/>
  <c r="I30" i="16"/>
  <c r="J30" i="16"/>
  <c r="K30" i="16"/>
  <c r="L30" i="16"/>
  <c r="M30" i="16"/>
  <c r="N30" i="16"/>
  <c r="O30" i="16"/>
  <c r="P30" i="16"/>
  <c r="Q30" i="16"/>
  <c r="R30" i="16"/>
  <c r="S30" i="16"/>
  <c r="T30" i="16"/>
  <c r="U30" i="16"/>
  <c r="V30" i="16"/>
  <c r="W30" i="16"/>
  <c r="E31" i="16"/>
  <c r="F31" i="16"/>
  <c r="G31" i="16"/>
  <c r="H31" i="16"/>
  <c r="I31" i="16"/>
  <c r="J31" i="16"/>
  <c r="K31" i="16"/>
  <c r="L31" i="16"/>
  <c r="M31" i="16"/>
  <c r="N31" i="16"/>
  <c r="O31" i="16"/>
  <c r="P31" i="16"/>
  <c r="Q31" i="16"/>
  <c r="R31" i="16"/>
  <c r="S31" i="16"/>
  <c r="T31" i="16"/>
  <c r="U31" i="16"/>
  <c r="V31" i="16"/>
  <c r="W31" i="16"/>
  <c r="E32" i="16"/>
  <c r="F32" i="16"/>
  <c r="G32" i="16"/>
  <c r="H32" i="16"/>
  <c r="I32" i="16"/>
  <c r="J32" i="16"/>
  <c r="K32" i="16"/>
  <c r="L32" i="16"/>
  <c r="M32" i="16"/>
  <c r="N32" i="16"/>
  <c r="O32" i="16"/>
  <c r="P32" i="16"/>
  <c r="Q32" i="16"/>
  <c r="R32" i="16"/>
  <c r="S32" i="16"/>
  <c r="T32" i="16"/>
  <c r="U32" i="16"/>
  <c r="V32" i="16"/>
  <c r="W32" i="16"/>
  <c r="E33" i="16"/>
  <c r="F33" i="16"/>
  <c r="G33" i="16"/>
  <c r="H33" i="16"/>
  <c r="I33" i="16"/>
  <c r="J33" i="16"/>
  <c r="K33" i="16"/>
  <c r="L33" i="16"/>
  <c r="M33" i="16"/>
  <c r="N33" i="16"/>
  <c r="O33" i="16"/>
  <c r="P33" i="16"/>
  <c r="Q33" i="16"/>
  <c r="R33" i="16"/>
  <c r="S33" i="16"/>
  <c r="T33" i="16"/>
  <c r="U33" i="16"/>
  <c r="V33" i="16"/>
  <c r="W33" i="16"/>
  <c r="D23" i="16"/>
  <c r="D24" i="16"/>
  <c r="D25" i="16"/>
  <c r="D26" i="16"/>
  <c r="D27" i="16"/>
  <c r="D28" i="16"/>
  <c r="D29" i="16"/>
  <c r="D30" i="16"/>
  <c r="D31" i="16"/>
  <c r="D32" i="16"/>
  <c r="D33" i="16"/>
  <c r="D22" i="16"/>
  <c r="U131" i="19"/>
  <c r="T131" i="19"/>
  <c r="S131" i="19"/>
  <c r="R131" i="19"/>
  <c r="Q131" i="19"/>
  <c r="P131" i="19"/>
  <c r="O131" i="19"/>
  <c r="N131" i="19"/>
  <c r="M131" i="19"/>
  <c r="L131" i="19"/>
  <c r="K131" i="19"/>
  <c r="J131" i="19"/>
  <c r="I131" i="19"/>
  <c r="H131" i="19"/>
  <c r="G131" i="19"/>
  <c r="F131" i="19"/>
  <c r="E131" i="19"/>
  <c r="D131" i="19"/>
  <c r="C131" i="19"/>
  <c r="B131" i="19"/>
  <c r="U117" i="19"/>
  <c r="T117" i="19"/>
  <c r="S117" i="19"/>
  <c r="R117" i="19"/>
  <c r="Q117" i="19"/>
  <c r="P117" i="19"/>
  <c r="O117" i="19"/>
  <c r="N117" i="19"/>
  <c r="M117" i="19"/>
  <c r="L117" i="19"/>
  <c r="K117" i="19"/>
  <c r="J117" i="19"/>
  <c r="I117" i="19"/>
  <c r="H117" i="19"/>
  <c r="G117" i="19"/>
  <c r="F117" i="19"/>
  <c r="E117" i="19"/>
  <c r="D117" i="19"/>
  <c r="C117" i="19"/>
  <c r="B117" i="19"/>
  <c r="U103" i="19"/>
  <c r="T103" i="19"/>
  <c r="S103" i="19"/>
  <c r="R103" i="19"/>
  <c r="Q103" i="19"/>
  <c r="P103" i="19"/>
  <c r="O103" i="19"/>
  <c r="N103" i="19"/>
  <c r="M103" i="19"/>
  <c r="L103" i="19"/>
  <c r="K103" i="19"/>
  <c r="J103" i="19"/>
  <c r="I103" i="19"/>
  <c r="H103" i="19"/>
  <c r="G103" i="19"/>
  <c r="F103" i="19"/>
  <c r="E103" i="19"/>
  <c r="D103" i="19"/>
  <c r="C103" i="19"/>
  <c r="B103" i="19"/>
  <c r="U89" i="19"/>
  <c r="T89" i="19"/>
  <c r="S89" i="19"/>
  <c r="R89" i="19"/>
  <c r="Q89" i="19"/>
  <c r="P89" i="19"/>
  <c r="O89" i="19"/>
  <c r="N89" i="19"/>
  <c r="M89" i="19"/>
  <c r="L89" i="19"/>
  <c r="K89" i="19"/>
  <c r="J89" i="19"/>
  <c r="I89" i="19"/>
  <c r="H89" i="19"/>
  <c r="G89" i="19"/>
  <c r="F89" i="19"/>
  <c r="E89" i="19"/>
  <c r="D89" i="19"/>
  <c r="C89" i="19"/>
  <c r="B89" i="19"/>
  <c r="U75" i="19"/>
  <c r="T75" i="19"/>
  <c r="S75" i="19"/>
  <c r="R75" i="19"/>
  <c r="Q75" i="19"/>
  <c r="P75" i="19"/>
  <c r="O75" i="19"/>
  <c r="N75" i="19"/>
  <c r="M75" i="19"/>
  <c r="L75" i="19"/>
  <c r="K75" i="19"/>
  <c r="J75" i="19"/>
  <c r="I75" i="19"/>
  <c r="H75" i="19"/>
  <c r="G75" i="19"/>
  <c r="F75" i="19"/>
  <c r="E75" i="19"/>
  <c r="D75" i="19"/>
  <c r="C75" i="19"/>
  <c r="B75" i="19"/>
  <c r="U61" i="19"/>
  <c r="T61" i="19"/>
  <c r="S61" i="19"/>
  <c r="R61" i="19"/>
  <c r="Q61" i="19"/>
  <c r="P61" i="19"/>
  <c r="O61" i="19"/>
  <c r="N61" i="19"/>
  <c r="M61" i="19"/>
  <c r="L61" i="19"/>
  <c r="K61" i="19"/>
  <c r="J61" i="19"/>
  <c r="I61" i="19"/>
  <c r="H61" i="19"/>
  <c r="G61" i="19"/>
  <c r="F61" i="19"/>
  <c r="E61" i="19"/>
  <c r="D61" i="19"/>
  <c r="C61" i="19"/>
  <c r="B61" i="19"/>
  <c r="U47" i="19"/>
  <c r="T47" i="19"/>
  <c r="S47" i="19"/>
  <c r="R47" i="19"/>
  <c r="Q47" i="19"/>
  <c r="P47" i="19"/>
  <c r="O47" i="19"/>
  <c r="N47" i="19"/>
  <c r="M47" i="19"/>
  <c r="L47" i="19"/>
  <c r="K47" i="19"/>
  <c r="J47" i="19"/>
  <c r="I47" i="19"/>
  <c r="H47" i="19"/>
  <c r="G47" i="19"/>
  <c r="F47" i="19"/>
  <c r="E47" i="19"/>
  <c r="D47" i="19"/>
  <c r="C47" i="19"/>
  <c r="B47" i="19"/>
  <c r="U33" i="19"/>
  <c r="T33" i="19"/>
  <c r="S33" i="19"/>
  <c r="R33" i="19"/>
  <c r="Q33" i="19"/>
  <c r="P33" i="19"/>
  <c r="O33" i="19"/>
  <c r="N33" i="19"/>
  <c r="M33" i="19"/>
  <c r="L33" i="19"/>
  <c r="K33" i="19"/>
  <c r="J33" i="19"/>
  <c r="I33" i="19"/>
  <c r="H33" i="19"/>
  <c r="G33" i="19"/>
  <c r="F33" i="19"/>
  <c r="E33" i="19"/>
  <c r="D33" i="19"/>
  <c r="C33" i="19"/>
  <c r="B33" i="19"/>
  <c r="U19" i="19"/>
  <c r="T19" i="19"/>
  <c r="S19" i="19"/>
  <c r="R19" i="19"/>
  <c r="Q19" i="19"/>
  <c r="P19" i="19"/>
  <c r="O19" i="19"/>
  <c r="N19" i="19"/>
  <c r="M19" i="19"/>
  <c r="L19" i="19"/>
  <c r="K19" i="19"/>
  <c r="J19" i="19"/>
  <c r="I19" i="19"/>
  <c r="H19" i="19"/>
  <c r="G19" i="19"/>
  <c r="F19" i="19"/>
  <c r="E19" i="19"/>
  <c r="D19" i="19"/>
  <c r="C19" i="19"/>
  <c r="B19" i="19"/>
  <c r="U5" i="19"/>
  <c r="T5" i="19"/>
  <c r="S5" i="19"/>
  <c r="R5" i="19"/>
  <c r="Q5" i="19"/>
  <c r="P5" i="19"/>
  <c r="O5" i="19"/>
  <c r="N5" i="19"/>
  <c r="M5" i="19"/>
  <c r="L5" i="19"/>
  <c r="K5" i="19"/>
  <c r="J5" i="19"/>
  <c r="I5" i="19"/>
  <c r="H5" i="19"/>
  <c r="G5" i="19"/>
  <c r="F5" i="19"/>
  <c r="E5" i="19"/>
  <c r="D5" i="19"/>
  <c r="C5" i="19"/>
  <c r="B5" i="19"/>
  <c r="H22" i="5"/>
  <c r="I22" i="5"/>
  <c r="J22" i="5"/>
  <c r="K22" i="5"/>
  <c r="L22" i="5"/>
  <c r="M22" i="5"/>
  <c r="N22" i="5"/>
  <c r="O22" i="5"/>
  <c r="P22" i="5"/>
  <c r="Q22" i="5"/>
  <c r="R22" i="5"/>
  <c r="S22" i="5"/>
  <c r="T22" i="5"/>
  <c r="U22" i="5"/>
  <c r="V22" i="5"/>
  <c r="W22" i="5"/>
  <c r="E23" i="5"/>
  <c r="F23" i="5"/>
  <c r="G23" i="5"/>
  <c r="H23" i="5"/>
  <c r="I23" i="5"/>
  <c r="J23" i="5"/>
  <c r="K23" i="5"/>
  <c r="L23" i="5"/>
  <c r="M23" i="5"/>
  <c r="N23" i="5"/>
  <c r="O23" i="5"/>
  <c r="P23" i="5"/>
  <c r="Q23" i="5"/>
  <c r="R23" i="5"/>
  <c r="S23" i="5"/>
  <c r="T23" i="5"/>
  <c r="U23" i="5"/>
  <c r="V23" i="5"/>
  <c r="W23" i="5"/>
  <c r="E24" i="5"/>
  <c r="F24" i="5"/>
  <c r="G24" i="5"/>
  <c r="H24" i="5"/>
  <c r="I24" i="5"/>
  <c r="J24" i="5"/>
  <c r="K24" i="5"/>
  <c r="L24" i="5"/>
  <c r="M24" i="5"/>
  <c r="N24" i="5"/>
  <c r="O24" i="5"/>
  <c r="P24" i="5"/>
  <c r="Q24" i="5"/>
  <c r="R24" i="5"/>
  <c r="S24" i="5"/>
  <c r="T24" i="5"/>
  <c r="U24" i="5"/>
  <c r="V24" i="5"/>
  <c r="W24" i="5"/>
  <c r="E25" i="5"/>
  <c r="F25" i="5"/>
  <c r="G25" i="5"/>
  <c r="H25" i="5"/>
  <c r="I25" i="5"/>
  <c r="J25" i="5"/>
  <c r="K25" i="5"/>
  <c r="L25" i="5"/>
  <c r="M25" i="5"/>
  <c r="N25" i="5"/>
  <c r="O25" i="5"/>
  <c r="P25" i="5"/>
  <c r="Q25" i="5"/>
  <c r="R25" i="5"/>
  <c r="S25" i="5"/>
  <c r="T25" i="5"/>
  <c r="U25" i="5"/>
  <c r="V25" i="5"/>
  <c r="W25" i="5"/>
  <c r="E26" i="5"/>
  <c r="F26" i="5"/>
  <c r="G26" i="5"/>
  <c r="H26" i="5"/>
  <c r="I26" i="5"/>
  <c r="J26" i="5"/>
  <c r="K26" i="5"/>
  <c r="L26" i="5"/>
  <c r="M26" i="5"/>
  <c r="N26" i="5"/>
  <c r="O26" i="5"/>
  <c r="P26" i="5"/>
  <c r="Q26" i="5"/>
  <c r="R26" i="5"/>
  <c r="S26" i="5"/>
  <c r="T26" i="5"/>
  <c r="U26" i="5"/>
  <c r="V26" i="5"/>
  <c r="W26" i="5"/>
  <c r="E27" i="5"/>
  <c r="F27" i="5"/>
  <c r="G27" i="5"/>
  <c r="H27" i="5"/>
  <c r="I27" i="5"/>
  <c r="J27" i="5"/>
  <c r="K27" i="5"/>
  <c r="L27" i="5"/>
  <c r="M27" i="5"/>
  <c r="N27" i="5"/>
  <c r="O27" i="5"/>
  <c r="P27" i="5"/>
  <c r="Q27" i="5"/>
  <c r="R27" i="5"/>
  <c r="S27" i="5"/>
  <c r="T27" i="5"/>
  <c r="U27" i="5"/>
  <c r="V27" i="5"/>
  <c r="W27" i="5"/>
  <c r="E28" i="5"/>
  <c r="F28" i="5"/>
  <c r="G28" i="5"/>
  <c r="H28" i="5"/>
  <c r="I28" i="5"/>
  <c r="J28" i="5"/>
  <c r="K28" i="5"/>
  <c r="L28" i="5"/>
  <c r="M28" i="5"/>
  <c r="N28" i="5"/>
  <c r="O28" i="5"/>
  <c r="P28" i="5"/>
  <c r="Q28" i="5"/>
  <c r="R28" i="5"/>
  <c r="S28" i="5"/>
  <c r="T28" i="5"/>
  <c r="U28" i="5"/>
  <c r="V28" i="5"/>
  <c r="W28" i="5"/>
  <c r="E29" i="5"/>
  <c r="F29" i="5"/>
  <c r="G29" i="5"/>
  <c r="H29" i="5"/>
  <c r="I29" i="5"/>
  <c r="J29" i="5"/>
  <c r="K29" i="5"/>
  <c r="L29" i="5"/>
  <c r="M29" i="5"/>
  <c r="N29" i="5"/>
  <c r="O29" i="5"/>
  <c r="P29" i="5"/>
  <c r="Q29" i="5"/>
  <c r="R29" i="5"/>
  <c r="S29" i="5"/>
  <c r="T29" i="5"/>
  <c r="U29" i="5"/>
  <c r="V29" i="5"/>
  <c r="W29" i="5"/>
  <c r="E30" i="5"/>
  <c r="F30" i="5"/>
  <c r="G30" i="5"/>
  <c r="H30" i="5"/>
  <c r="I30" i="5"/>
  <c r="J30" i="5"/>
  <c r="K30" i="5"/>
  <c r="L30" i="5"/>
  <c r="M30" i="5"/>
  <c r="N30" i="5"/>
  <c r="O30" i="5"/>
  <c r="P30" i="5"/>
  <c r="Q30" i="5"/>
  <c r="R30" i="5"/>
  <c r="S30" i="5"/>
  <c r="T30" i="5"/>
  <c r="U30" i="5"/>
  <c r="V30" i="5"/>
  <c r="W30" i="5"/>
  <c r="E31" i="5"/>
  <c r="F31" i="5"/>
  <c r="G31" i="5"/>
  <c r="H31" i="5"/>
  <c r="I31" i="5"/>
  <c r="J31" i="5"/>
  <c r="K31" i="5"/>
  <c r="L31" i="5"/>
  <c r="M31" i="5"/>
  <c r="N31" i="5"/>
  <c r="O31" i="5"/>
  <c r="P31" i="5"/>
  <c r="Q31" i="5"/>
  <c r="R31" i="5"/>
  <c r="S31" i="5"/>
  <c r="T31" i="5"/>
  <c r="U31" i="5"/>
  <c r="V31" i="5"/>
  <c r="W31" i="5"/>
  <c r="E32" i="5"/>
  <c r="F32" i="5"/>
  <c r="G32" i="5"/>
  <c r="H32" i="5"/>
  <c r="I32" i="5"/>
  <c r="J32" i="5"/>
  <c r="K32" i="5"/>
  <c r="L32" i="5"/>
  <c r="M32" i="5"/>
  <c r="N32" i="5"/>
  <c r="O32" i="5"/>
  <c r="P32" i="5"/>
  <c r="Q32" i="5"/>
  <c r="R32" i="5"/>
  <c r="S32" i="5"/>
  <c r="T32" i="5"/>
  <c r="U32" i="5"/>
  <c r="V32" i="5"/>
  <c r="W32" i="5"/>
  <c r="E33" i="5"/>
  <c r="F33" i="5"/>
  <c r="G33" i="5"/>
  <c r="H33" i="5"/>
  <c r="I33" i="5"/>
  <c r="J33" i="5"/>
  <c r="K33" i="5"/>
  <c r="L33" i="5"/>
  <c r="M33" i="5"/>
  <c r="N33" i="5"/>
  <c r="O33" i="5"/>
  <c r="P33" i="5"/>
  <c r="Q33" i="5"/>
  <c r="R33" i="5"/>
  <c r="S33" i="5"/>
  <c r="T33" i="5"/>
  <c r="U33" i="5"/>
  <c r="V33" i="5"/>
  <c r="W33" i="5"/>
  <c r="D23" i="5"/>
  <c r="D24" i="5"/>
  <c r="D25" i="5"/>
  <c r="D26" i="5"/>
  <c r="D27" i="5"/>
  <c r="D28" i="5"/>
  <c r="D29" i="5"/>
  <c r="D30" i="5"/>
  <c r="D31" i="5"/>
  <c r="D32" i="5"/>
  <c r="D33" i="5"/>
  <c r="W5" i="16"/>
  <c r="V5" i="16"/>
  <c r="U5" i="16"/>
  <c r="T5" i="16"/>
  <c r="S5" i="16"/>
  <c r="R5" i="16"/>
  <c r="Q5" i="16"/>
  <c r="P5" i="16"/>
  <c r="O5" i="16"/>
  <c r="N5" i="16"/>
  <c r="M5" i="16"/>
  <c r="L5" i="16"/>
  <c r="K5" i="16"/>
  <c r="J5" i="16"/>
  <c r="I5" i="16"/>
  <c r="H5" i="16"/>
  <c r="G5" i="16"/>
  <c r="F5" i="16"/>
  <c r="E5" i="16"/>
  <c r="D5" i="16"/>
  <c r="W5" i="5"/>
  <c r="V5" i="5"/>
  <c r="U5" i="5"/>
  <c r="T5" i="5"/>
  <c r="S5" i="5"/>
  <c r="R5" i="5"/>
  <c r="Q5" i="5"/>
  <c r="P5" i="5"/>
  <c r="O5" i="5"/>
  <c r="N5" i="5"/>
  <c r="M5" i="5"/>
  <c r="L5" i="5"/>
  <c r="K5" i="5"/>
  <c r="J5" i="5"/>
  <c r="I5" i="5"/>
  <c r="H5" i="5"/>
  <c r="G5" i="5"/>
  <c r="F5" i="5"/>
  <c r="E5" i="5"/>
  <c r="D5" i="5"/>
  <c r="W5" i="17"/>
  <c r="V5" i="17"/>
  <c r="U5" i="17"/>
  <c r="T5" i="17"/>
  <c r="S5" i="17"/>
  <c r="R5" i="17"/>
  <c r="Q5" i="17"/>
  <c r="P5" i="17"/>
  <c r="O5" i="17"/>
  <c r="N5" i="17"/>
  <c r="M5" i="17"/>
  <c r="L5" i="17"/>
  <c r="K5" i="17"/>
  <c r="J5" i="17"/>
  <c r="I5" i="17"/>
  <c r="H5" i="17"/>
  <c r="G5" i="17"/>
  <c r="F5" i="17"/>
  <c r="E5" i="17"/>
  <c r="D5" i="17"/>
  <c r="W5" i="1"/>
  <c r="V5" i="1"/>
  <c r="U5" i="1"/>
  <c r="T5" i="1"/>
  <c r="S5" i="1"/>
  <c r="R5" i="1"/>
  <c r="Q5" i="1"/>
  <c r="P5" i="1"/>
  <c r="O5" i="1"/>
  <c r="N5" i="1"/>
  <c r="M5" i="1"/>
  <c r="L5" i="1"/>
  <c r="K5" i="1"/>
  <c r="J5" i="1"/>
  <c r="I5" i="1"/>
  <c r="H5" i="1"/>
  <c r="G5" i="1"/>
  <c r="F5" i="1"/>
  <c r="E5" i="1"/>
  <c r="D5" i="1"/>
  <c r="U131" i="18"/>
  <c r="T131" i="18"/>
  <c r="S131" i="18"/>
  <c r="R131" i="18"/>
  <c r="Q131" i="18"/>
  <c r="P131" i="18"/>
  <c r="O131" i="18"/>
  <c r="N131" i="18"/>
  <c r="M131" i="18"/>
  <c r="L131" i="18"/>
  <c r="K131" i="18"/>
  <c r="J131" i="18"/>
  <c r="I131" i="18"/>
  <c r="H131" i="18"/>
  <c r="G131" i="18"/>
  <c r="F131" i="18"/>
  <c r="E131" i="18"/>
  <c r="D131" i="18"/>
  <c r="C131" i="18"/>
  <c r="B131" i="18"/>
  <c r="U117" i="18"/>
  <c r="T117" i="18"/>
  <c r="S117" i="18"/>
  <c r="R117" i="18"/>
  <c r="Q117" i="18"/>
  <c r="P117" i="18"/>
  <c r="O117" i="18"/>
  <c r="N117" i="18"/>
  <c r="M117" i="18"/>
  <c r="L117" i="18"/>
  <c r="K117" i="18"/>
  <c r="J117" i="18"/>
  <c r="I117" i="18"/>
  <c r="H117" i="18"/>
  <c r="G117" i="18"/>
  <c r="F117" i="18"/>
  <c r="E117" i="18"/>
  <c r="D117" i="18"/>
  <c r="C117" i="18"/>
  <c r="B117" i="18"/>
  <c r="U103" i="18"/>
  <c r="T103" i="18"/>
  <c r="S103" i="18"/>
  <c r="R103" i="18"/>
  <c r="Q103" i="18"/>
  <c r="P103" i="18"/>
  <c r="O103" i="18"/>
  <c r="N103" i="18"/>
  <c r="M103" i="18"/>
  <c r="L103" i="18"/>
  <c r="K103" i="18"/>
  <c r="J103" i="18"/>
  <c r="I103" i="18"/>
  <c r="H103" i="18"/>
  <c r="G103" i="18"/>
  <c r="F103" i="18"/>
  <c r="E103" i="18"/>
  <c r="D103" i="18"/>
  <c r="C103" i="18"/>
  <c r="B103" i="18"/>
  <c r="U89" i="18"/>
  <c r="T89" i="18"/>
  <c r="S89" i="18"/>
  <c r="R89" i="18"/>
  <c r="Q89" i="18"/>
  <c r="P89" i="18"/>
  <c r="O89" i="18"/>
  <c r="N89" i="18"/>
  <c r="M89" i="18"/>
  <c r="L89" i="18"/>
  <c r="K89" i="18"/>
  <c r="J89" i="18"/>
  <c r="I89" i="18"/>
  <c r="H89" i="18"/>
  <c r="G89" i="18"/>
  <c r="F89" i="18"/>
  <c r="E89" i="18"/>
  <c r="D89" i="18"/>
  <c r="C89" i="18"/>
  <c r="B89" i="18"/>
  <c r="U75" i="18"/>
  <c r="T75" i="18"/>
  <c r="S75" i="18"/>
  <c r="R75" i="18"/>
  <c r="Q75" i="18"/>
  <c r="P75" i="18"/>
  <c r="O75" i="18"/>
  <c r="N75" i="18"/>
  <c r="M75" i="18"/>
  <c r="L75" i="18"/>
  <c r="K75" i="18"/>
  <c r="J75" i="18"/>
  <c r="I75" i="18"/>
  <c r="H75" i="18"/>
  <c r="G75" i="18"/>
  <c r="F75" i="18"/>
  <c r="E75" i="18"/>
  <c r="D75" i="18"/>
  <c r="C75" i="18"/>
  <c r="B75" i="18"/>
  <c r="U61" i="18"/>
  <c r="T61" i="18"/>
  <c r="S61" i="18"/>
  <c r="R61" i="18"/>
  <c r="Q61" i="18"/>
  <c r="P61" i="18"/>
  <c r="O61" i="18"/>
  <c r="N61" i="18"/>
  <c r="M61" i="18"/>
  <c r="L61" i="18"/>
  <c r="K61" i="18"/>
  <c r="J61" i="18"/>
  <c r="I61" i="18"/>
  <c r="H61" i="18"/>
  <c r="G61" i="18"/>
  <c r="F61" i="18"/>
  <c r="E61" i="18"/>
  <c r="D61" i="18"/>
  <c r="C61" i="18"/>
  <c r="B61" i="18"/>
  <c r="U47" i="18"/>
  <c r="T47" i="18"/>
  <c r="S47" i="18"/>
  <c r="R47" i="18"/>
  <c r="Q47" i="18"/>
  <c r="P47" i="18"/>
  <c r="O47" i="18"/>
  <c r="N47" i="18"/>
  <c r="M47" i="18"/>
  <c r="L47" i="18"/>
  <c r="K47" i="18"/>
  <c r="J47" i="18"/>
  <c r="I47" i="18"/>
  <c r="H47" i="18"/>
  <c r="G47" i="18"/>
  <c r="F47" i="18"/>
  <c r="E47" i="18"/>
  <c r="D47" i="18"/>
  <c r="C47" i="18"/>
  <c r="B47" i="18"/>
  <c r="U33" i="18"/>
  <c r="T33" i="18"/>
  <c r="S33" i="18"/>
  <c r="R33" i="18"/>
  <c r="Q33" i="18"/>
  <c r="P33" i="18"/>
  <c r="O33" i="18"/>
  <c r="N33" i="18"/>
  <c r="M33" i="18"/>
  <c r="L33" i="18"/>
  <c r="K33" i="18"/>
  <c r="J33" i="18"/>
  <c r="I33" i="18"/>
  <c r="H33" i="18"/>
  <c r="G33" i="18"/>
  <c r="F33" i="18"/>
  <c r="E33" i="18"/>
  <c r="D33" i="18"/>
  <c r="C33" i="18"/>
  <c r="B33" i="18"/>
  <c r="U19" i="18"/>
  <c r="T19" i="18"/>
  <c r="S19" i="18"/>
  <c r="R19" i="18"/>
  <c r="Q19" i="18"/>
  <c r="P19" i="18"/>
  <c r="O19" i="18"/>
  <c r="N19" i="18"/>
  <c r="M19" i="18"/>
  <c r="L19" i="18"/>
  <c r="K19" i="18"/>
  <c r="J19" i="18"/>
  <c r="I19" i="18"/>
  <c r="H19" i="18"/>
  <c r="G19" i="18"/>
  <c r="F19" i="18"/>
  <c r="E19" i="18"/>
  <c r="D19" i="18"/>
  <c r="C19" i="18"/>
  <c r="B19" i="18"/>
  <c r="U5" i="18"/>
  <c r="T5" i="18"/>
  <c r="S5" i="18"/>
  <c r="R5" i="18"/>
  <c r="Q5" i="18"/>
  <c r="P5" i="18"/>
  <c r="O5" i="18"/>
  <c r="N5" i="18"/>
  <c r="M5" i="18"/>
  <c r="L5" i="18"/>
  <c r="K5" i="18"/>
  <c r="J5" i="18"/>
  <c r="I5" i="18"/>
  <c r="H5" i="18"/>
  <c r="G5" i="18"/>
  <c r="F5" i="18"/>
  <c r="E5" i="18"/>
  <c r="D5" i="18"/>
  <c r="C5" i="18"/>
  <c r="B5" i="18"/>
  <c r="E25" i="20" l="1"/>
  <c r="AA25" i="20"/>
  <c r="G17" i="15" s="1"/>
  <c r="G16" i="15"/>
  <c r="AG25" i="20"/>
  <c r="G20" i="15" s="1"/>
  <c r="O25" i="20"/>
  <c r="G11" i="15" s="1"/>
  <c r="Q25" i="20"/>
  <c r="G12" i="15" s="1"/>
  <c r="AK25" i="20"/>
  <c r="G22" i="15" s="1"/>
  <c r="S25" i="20"/>
  <c r="G13" i="15" s="1"/>
  <c r="AM25" i="20"/>
  <c r="G23" i="15" s="1"/>
  <c r="U25" i="20"/>
  <c r="G14" i="15" s="1"/>
  <c r="W25" i="20"/>
  <c r="G15" i="15" s="1"/>
  <c r="AQ25" i="20"/>
  <c r="G25" i="15" s="1"/>
  <c r="G18" i="15"/>
  <c r="G19" i="15"/>
  <c r="G24" i="15"/>
  <c r="G21" i="15"/>
  <c r="C5" i="20"/>
  <c r="C4" i="20"/>
  <c r="G10" i="15" s="1"/>
  <c r="B7" i="17"/>
  <c r="B23" i="17" s="1"/>
  <c r="B8" i="17"/>
  <c r="B24" i="17" s="1"/>
  <c r="B9" i="17"/>
  <c r="B25" i="17" s="1"/>
  <c r="B10" i="17"/>
  <c r="B26" i="17" s="1"/>
  <c r="B11" i="17"/>
  <c r="B27" i="17" s="1"/>
  <c r="B12" i="17"/>
  <c r="B28" i="17" s="1"/>
  <c r="B13" i="17"/>
  <c r="B29" i="17" s="1"/>
  <c r="B14" i="17"/>
  <c r="B30" i="17" s="1"/>
  <c r="B15" i="17"/>
  <c r="B31" i="17" s="1"/>
  <c r="B16" i="17"/>
  <c r="B32" i="17" s="1"/>
  <c r="B17" i="17"/>
  <c r="B33" i="17" s="1"/>
  <c r="B6" i="17"/>
  <c r="B22" i="17" s="1"/>
  <c r="A7" i="17"/>
  <c r="A8" i="17"/>
  <c r="A9" i="17"/>
  <c r="V9" i="17" s="1"/>
  <c r="A10" i="17"/>
  <c r="V10" i="17" s="1"/>
  <c r="A11" i="17"/>
  <c r="U11" i="17" s="1"/>
  <c r="A12" i="17"/>
  <c r="N12" i="17" s="1"/>
  <c r="A13" i="17"/>
  <c r="H13" i="17" s="1"/>
  <c r="A14" i="17"/>
  <c r="P14" i="17" s="1"/>
  <c r="A15" i="17"/>
  <c r="R15" i="17" s="1"/>
  <c r="A16" i="17"/>
  <c r="A17" i="17"/>
  <c r="V17" i="17" s="1"/>
  <c r="A6" i="17"/>
  <c r="C6" i="4"/>
  <c r="A6" i="16"/>
  <c r="B6" i="16"/>
  <c r="B22" i="16" s="1"/>
  <c r="A7" i="16"/>
  <c r="B7" i="16"/>
  <c r="B23" i="16" s="1"/>
  <c r="C7" i="16"/>
  <c r="A8" i="16"/>
  <c r="B8" i="16"/>
  <c r="B24" i="16" s="1"/>
  <c r="C8" i="16"/>
  <c r="A9" i="16"/>
  <c r="B9" i="16"/>
  <c r="B25" i="16" s="1"/>
  <c r="C9" i="16"/>
  <c r="A10" i="16"/>
  <c r="B10" i="16"/>
  <c r="B26" i="16" s="1"/>
  <c r="C10" i="16"/>
  <c r="A11" i="16"/>
  <c r="B11" i="16"/>
  <c r="B27" i="16" s="1"/>
  <c r="C11" i="16"/>
  <c r="A12" i="16"/>
  <c r="B12" i="16"/>
  <c r="B28" i="16" s="1"/>
  <c r="C12" i="16"/>
  <c r="A13" i="16"/>
  <c r="B13" i="16"/>
  <c r="B29" i="16" s="1"/>
  <c r="C13" i="16"/>
  <c r="A14" i="16"/>
  <c r="B14" i="16"/>
  <c r="B30" i="16" s="1"/>
  <c r="C14" i="16"/>
  <c r="A15" i="16"/>
  <c r="B15" i="16"/>
  <c r="B31" i="16" s="1"/>
  <c r="C15" i="16"/>
  <c r="A16" i="16"/>
  <c r="B16" i="16"/>
  <c r="B32" i="16" s="1"/>
  <c r="C16" i="16"/>
  <c r="A17" i="16"/>
  <c r="B17" i="16"/>
  <c r="B33" i="16" s="1"/>
  <c r="C17" i="16"/>
  <c r="B17" i="5"/>
  <c r="B16" i="5"/>
  <c r="B15" i="5"/>
  <c r="B14" i="5"/>
  <c r="B13" i="5"/>
  <c r="B12" i="5"/>
  <c r="B11" i="5"/>
  <c r="B10" i="5"/>
  <c r="B9" i="5"/>
  <c r="B8" i="5"/>
  <c r="B7" i="5"/>
  <c r="B6" i="5"/>
  <c r="A12" i="5"/>
  <c r="A11" i="5"/>
  <c r="A10" i="5"/>
  <c r="A9" i="5"/>
  <c r="A8" i="5"/>
  <c r="A7" i="5"/>
  <c r="A6" i="5"/>
  <c r="C6" i="17"/>
  <c r="C6" i="16"/>
  <c r="W21" i="17"/>
  <c r="V21" i="17"/>
  <c r="U21" i="17"/>
  <c r="T21" i="17"/>
  <c r="S21" i="17"/>
  <c r="R21" i="17"/>
  <c r="Q21" i="17"/>
  <c r="P21" i="17"/>
  <c r="O21" i="17"/>
  <c r="N21" i="17"/>
  <c r="M21" i="17"/>
  <c r="L21" i="17"/>
  <c r="K21" i="17"/>
  <c r="J21" i="17"/>
  <c r="I21" i="17"/>
  <c r="H21" i="17"/>
  <c r="G21" i="17"/>
  <c r="F21" i="17"/>
  <c r="E21" i="17"/>
  <c r="D21" i="17"/>
  <c r="C17" i="17"/>
  <c r="C16" i="17"/>
  <c r="C15" i="17"/>
  <c r="C14" i="17"/>
  <c r="C13" i="17"/>
  <c r="C12" i="17"/>
  <c r="C11" i="17"/>
  <c r="C10" i="17"/>
  <c r="C9" i="17"/>
  <c r="C8" i="17"/>
  <c r="C7" i="17"/>
  <c r="A6" i="15"/>
  <c r="A7" i="15"/>
  <c r="A8" i="15"/>
  <c r="A9" i="15"/>
  <c r="A10" i="15"/>
  <c r="A11" i="15"/>
  <c r="A12" i="15"/>
  <c r="A13" i="15"/>
  <c r="A14" i="15"/>
  <c r="A15" i="15"/>
  <c r="A16" i="15"/>
  <c r="A17" i="15"/>
  <c r="A18" i="15"/>
  <c r="A19" i="15"/>
  <c r="A20" i="15"/>
  <c r="A21" i="15"/>
  <c r="A22" i="15"/>
  <c r="A23" i="15"/>
  <c r="A24" i="15"/>
  <c r="A25" i="15"/>
  <c r="B6" i="15"/>
  <c r="B7" i="15"/>
  <c r="B8" i="15"/>
  <c r="B9" i="15"/>
  <c r="B10" i="15"/>
  <c r="B11" i="15"/>
  <c r="B12" i="15"/>
  <c r="B13" i="15"/>
  <c r="B14" i="15"/>
  <c r="B15" i="15"/>
  <c r="B16" i="15"/>
  <c r="B17" i="15"/>
  <c r="B18" i="15"/>
  <c r="B19" i="15"/>
  <c r="B20" i="15"/>
  <c r="B21" i="15"/>
  <c r="B22" i="15"/>
  <c r="B23" i="15"/>
  <c r="B24" i="15"/>
  <c r="B25" i="15"/>
  <c r="C6" i="15"/>
  <c r="C7" i="15"/>
  <c r="C8" i="15"/>
  <c r="C9" i="15"/>
  <c r="C10" i="15"/>
  <c r="C11" i="15"/>
  <c r="C12" i="15"/>
  <c r="C13" i="15"/>
  <c r="C14" i="15"/>
  <c r="C15" i="15"/>
  <c r="C16" i="15"/>
  <c r="C17" i="15"/>
  <c r="C18" i="15"/>
  <c r="C19" i="15"/>
  <c r="C20" i="15"/>
  <c r="C21" i="15"/>
  <c r="C22" i="15"/>
  <c r="C23" i="15"/>
  <c r="C24" i="15"/>
  <c r="C25" i="15"/>
  <c r="T8" i="17" l="1"/>
  <c r="G6" i="15"/>
  <c r="G26" i="20"/>
  <c r="K9" i="17"/>
  <c r="L9" i="17"/>
  <c r="U9" i="17"/>
  <c r="R10" i="17"/>
  <c r="S10" i="17"/>
  <c r="V6" i="17"/>
  <c r="D15" i="17"/>
  <c r="P15" i="17"/>
  <c r="F15" i="17"/>
  <c r="J12" i="17"/>
  <c r="S9" i="17"/>
  <c r="F13" i="17"/>
  <c r="G9" i="15"/>
  <c r="G8" i="15"/>
  <c r="G7" i="15"/>
  <c r="U7" i="17"/>
  <c r="U17" i="17"/>
  <c r="O13" i="17"/>
  <c r="A18" i="16"/>
  <c r="W14" i="17"/>
  <c r="R11" i="17"/>
  <c r="S11" i="17"/>
  <c r="K12" i="17"/>
  <c r="P12" i="17"/>
  <c r="W15" i="17"/>
  <c r="T10" i="17"/>
  <c r="Q12" i="17"/>
  <c r="V16" i="17"/>
  <c r="A18" i="17"/>
  <c r="Q11" i="17"/>
  <c r="I13" i="17"/>
  <c r="H11" i="17"/>
  <c r="I10" i="17"/>
  <c r="S14" i="17"/>
  <c r="J10" i="17"/>
  <c r="J11" i="17"/>
  <c r="T12" i="17"/>
  <c r="Q13" i="17"/>
  <c r="I14" i="17"/>
  <c r="T14" i="17"/>
  <c r="J15" i="17"/>
  <c r="K10" i="17"/>
  <c r="K11" i="17"/>
  <c r="H12" i="17"/>
  <c r="U12" i="17"/>
  <c r="R13" i="17"/>
  <c r="J14" i="17"/>
  <c r="U14" i="17"/>
  <c r="K15" i="17"/>
  <c r="L7" i="17"/>
  <c r="E14" i="17"/>
  <c r="K8" i="17"/>
  <c r="R12" i="17"/>
  <c r="G14" i="17"/>
  <c r="U8" i="17"/>
  <c r="I11" i="17"/>
  <c r="D12" i="17"/>
  <c r="S12" i="17"/>
  <c r="P13" i="17"/>
  <c r="H14" i="17"/>
  <c r="I15" i="17"/>
  <c r="U15" i="17"/>
  <c r="V8" i="17"/>
  <c r="G12" i="17"/>
  <c r="J9" i="17"/>
  <c r="L10" i="17"/>
  <c r="L11" i="17"/>
  <c r="I12" i="17"/>
  <c r="V12" i="17"/>
  <c r="S13" i="17"/>
  <c r="K14" i="17"/>
  <c r="V14" i="17"/>
  <c r="N15" i="17"/>
  <c r="L17" i="17"/>
  <c r="T13" i="17"/>
  <c r="L14" i="17"/>
  <c r="O15" i="17"/>
  <c r="N14" i="17"/>
  <c r="V7" i="17"/>
  <c r="T9" i="17"/>
  <c r="U10" i="17"/>
  <c r="T11" i="17"/>
  <c r="L12" i="17"/>
  <c r="G13" i="17"/>
  <c r="D14" i="17"/>
  <c r="O14" i="17"/>
  <c r="E15" i="17"/>
  <c r="Q15" i="17"/>
  <c r="V11" i="17"/>
  <c r="F14" i="17"/>
  <c r="Q14" i="17"/>
  <c r="G15" i="17"/>
  <c r="S15" i="17"/>
  <c r="L8" i="17"/>
  <c r="J13" i="17"/>
  <c r="R14" i="17"/>
  <c r="H15" i="17"/>
  <c r="T15" i="17"/>
  <c r="N6" i="17"/>
  <c r="M7" i="17"/>
  <c r="W17" i="17"/>
  <c r="E16" i="17"/>
  <c r="F6" i="17"/>
  <c r="O7" i="17"/>
  <c r="E17" i="17"/>
  <c r="G6" i="17"/>
  <c r="P7" i="17"/>
  <c r="W10" i="17"/>
  <c r="G16" i="17"/>
  <c r="F17" i="17"/>
  <c r="P17" i="17"/>
  <c r="H6" i="17"/>
  <c r="R6" i="17"/>
  <c r="G7" i="17"/>
  <c r="Q7" i="17"/>
  <c r="F8" i="17"/>
  <c r="P8" i="17"/>
  <c r="E9" i="17"/>
  <c r="O9" i="17"/>
  <c r="D10" i="17"/>
  <c r="N10" i="17"/>
  <c r="M11" i="17"/>
  <c r="W11" i="17"/>
  <c r="K13" i="17"/>
  <c r="U13" i="17"/>
  <c r="H16" i="17"/>
  <c r="R16" i="17"/>
  <c r="G17" i="17"/>
  <c r="Q17" i="17"/>
  <c r="I6" i="17"/>
  <c r="S6" i="17"/>
  <c r="H7" i="17"/>
  <c r="R7" i="17"/>
  <c r="G8" i="17"/>
  <c r="Q8" i="17"/>
  <c r="F9" i="17"/>
  <c r="P9" i="17"/>
  <c r="E10" i="17"/>
  <c r="O10" i="17"/>
  <c r="D11" i="17"/>
  <c r="N11" i="17"/>
  <c r="M12" i="17"/>
  <c r="W12" i="17"/>
  <c r="L13" i="17"/>
  <c r="V13" i="17"/>
  <c r="I16" i="17"/>
  <c r="S16" i="17"/>
  <c r="H17" i="17"/>
  <c r="R17" i="17"/>
  <c r="M6" i="17"/>
  <c r="W16" i="17"/>
  <c r="N16" i="17"/>
  <c r="E6" i="17"/>
  <c r="D7" i="17"/>
  <c r="N7" i="17"/>
  <c r="W8" i="17"/>
  <c r="O16" i="17"/>
  <c r="D17" i="17"/>
  <c r="N17" i="17"/>
  <c r="P6" i="17"/>
  <c r="D8" i="17"/>
  <c r="M9" i="17"/>
  <c r="F16" i="17"/>
  <c r="O17" i="17"/>
  <c r="Q6" i="17"/>
  <c r="F7" i="17"/>
  <c r="O8" i="17"/>
  <c r="D9" i="17"/>
  <c r="N9" i="17"/>
  <c r="M10" i="17"/>
  <c r="Q16" i="17"/>
  <c r="J6" i="17"/>
  <c r="I7" i="17"/>
  <c r="H8" i="17"/>
  <c r="G9" i="17"/>
  <c r="F10" i="17"/>
  <c r="E11" i="17"/>
  <c r="O11" i="17"/>
  <c r="W13" i="17"/>
  <c r="J16" i="17"/>
  <c r="I17" i="17"/>
  <c r="K6" i="17"/>
  <c r="U6" i="17"/>
  <c r="J7" i="17"/>
  <c r="T7" i="17"/>
  <c r="I8" i="17"/>
  <c r="S8" i="17"/>
  <c r="H9" i="17"/>
  <c r="R9" i="17"/>
  <c r="G10" i="17"/>
  <c r="Q10" i="17"/>
  <c r="F11" i="17"/>
  <c r="P11" i="17"/>
  <c r="E12" i="17"/>
  <c r="O12" i="17"/>
  <c r="D13" i="17"/>
  <c r="N13" i="17"/>
  <c r="M14" i="17"/>
  <c r="L15" i="17"/>
  <c r="V15" i="17"/>
  <c r="K16" i="17"/>
  <c r="U16" i="17"/>
  <c r="J17" i="17"/>
  <c r="T17" i="17"/>
  <c r="W6" i="17"/>
  <c r="M16" i="17"/>
  <c r="D6" i="17"/>
  <c r="W7" i="17"/>
  <c r="D16" i="17"/>
  <c r="M17" i="17"/>
  <c r="O6" i="17"/>
  <c r="M8" i="17"/>
  <c r="E7" i="17"/>
  <c r="N8" i="17"/>
  <c r="W9" i="17"/>
  <c r="P16" i="17"/>
  <c r="E8" i="17"/>
  <c r="T6" i="17"/>
  <c r="S7" i="17"/>
  <c r="R8" i="17"/>
  <c r="Q9" i="17"/>
  <c r="P10" i="17"/>
  <c r="M13" i="17"/>
  <c r="T16" i="17"/>
  <c r="S17" i="17"/>
  <c r="L6" i="17"/>
  <c r="K7" i="17"/>
  <c r="J8" i="17"/>
  <c r="I9" i="17"/>
  <c r="H10" i="17"/>
  <c r="G11" i="17"/>
  <c r="F12" i="17"/>
  <c r="E13" i="17"/>
  <c r="M15" i="17"/>
  <c r="L16" i="17"/>
  <c r="K17" i="17"/>
  <c r="W14" i="16"/>
  <c r="U14" i="16"/>
  <c r="M14" i="16"/>
  <c r="L14" i="16"/>
  <c r="V14" i="16"/>
  <c r="T11" i="16"/>
  <c r="D11" i="16"/>
  <c r="Q10" i="16"/>
  <c r="F10" i="16"/>
  <c r="G9" i="16"/>
  <c r="R8" i="16"/>
  <c r="W21" i="16"/>
  <c r="V21" i="16"/>
  <c r="U21" i="16"/>
  <c r="T21" i="16"/>
  <c r="S21" i="16"/>
  <c r="R21" i="16"/>
  <c r="Q21" i="16"/>
  <c r="P21" i="16"/>
  <c r="O21" i="16"/>
  <c r="N21" i="16"/>
  <c r="M21" i="16"/>
  <c r="L21" i="16"/>
  <c r="K21" i="16"/>
  <c r="J21" i="16"/>
  <c r="I21" i="16"/>
  <c r="H21" i="16"/>
  <c r="G21" i="16"/>
  <c r="F21" i="16"/>
  <c r="E21" i="16"/>
  <c r="D21" i="16"/>
  <c r="V11" i="16"/>
  <c r="V6" i="1"/>
  <c r="B33" i="5"/>
  <c r="B32" i="5"/>
  <c r="B31" i="5"/>
  <c r="B30" i="5"/>
  <c r="B29" i="5"/>
  <c r="B28" i="5"/>
  <c r="B27" i="5"/>
  <c r="B26" i="5"/>
  <c r="B25" i="5"/>
  <c r="B24" i="5"/>
  <c r="B23" i="5"/>
  <c r="B22" i="5"/>
  <c r="W21" i="5"/>
  <c r="V21" i="5"/>
  <c r="U21" i="5"/>
  <c r="T21" i="5"/>
  <c r="S21" i="5"/>
  <c r="R21" i="5"/>
  <c r="Q21" i="5"/>
  <c r="P21" i="5"/>
  <c r="O21" i="5"/>
  <c r="N21" i="5"/>
  <c r="M21" i="5"/>
  <c r="L21" i="5"/>
  <c r="K21" i="5"/>
  <c r="J21" i="5"/>
  <c r="I21" i="5"/>
  <c r="H21" i="5"/>
  <c r="G21" i="5"/>
  <c r="F21" i="5"/>
  <c r="E21" i="5"/>
  <c r="D21" i="5"/>
  <c r="A18" i="5"/>
  <c r="H6" i="4"/>
  <c r="F6" i="4"/>
  <c r="J6" i="4"/>
  <c r="L6" i="4"/>
  <c r="N6" i="4"/>
  <c r="P6" i="4"/>
  <c r="R6" i="4"/>
  <c r="T6" i="4"/>
  <c r="V6" i="4"/>
  <c r="X6" i="4"/>
  <c r="Z6" i="4"/>
  <c r="AB6" i="4"/>
  <c r="AD6" i="4"/>
  <c r="AP5" i="4"/>
  <c r="AP6" i="4"/>
  <c r="AN5" i="4"/>
  <c r="AN6" i="4"/>
  <c r="AL5" i="4"/>
  <c r="AL6" i="4"/>
  <c r="AJ6" i="4"/>
  <c r="AJ5" i="4"/>
  <c r="AH5" i="4"/>
  <c r="AH6" i="4"/>
  <c r="AF5" i="4"/>
  <c r="AF6" i="4"/>
  <c r="AD5" i="4"/>
  <c r="AB5" i="4"/>
  <c r="Z5" i="4"/>
  <c r="X5" i="4"/>
  <c r="V5" i="4"/>
  <c r="T5" i="4"/>
  <c r="R5" i="4"/>
  <c r="P5" i="4"/>
  <c r="N5" i="4"/>
  <c r="L5" i="4"/>
  <c r="J5" i="4"/>
  <c r="H5" i="4"/>
  <c r="F5" i="4"/>
  <c r="D6" i="4"/>
  <c r="D5" i="4"/>
  <c r="AQ23" i="4"/>
  <c r="AQ22" i="4"/>
  <c r="AQ21" i="4"/>
  <c r="AQ20" i="4"/>
  <c r="AQ19" i="4"/>
  <c r="AQ18" i="4"/>
  <c r="AQ17" i="4"/>
  <c r="AQ16" i="4"/>
  <c r="AQ15" i="4"/>
  <c r="AQ14" i="4"/>
  <c r="AQ13" i="4"/>
  <c r="AQ12" i="4"/>
  <c r="AQ11" i="4"/>
  <c r="AQ10" i="4"/>
  <c r="AQ9" i="4"/>
  <c r="AQ8" i="4"/>
  <c r="AO23" i="4"/>
  <c r="AO22" i="4"/>
  <c r="AO21" i="4"/>
  <c r="AO20" i="4"/>
  <c r="AO19" i="4"/>
  <c r="AO18" i="4"/>
  <c r="AO17" i="4"/>
  <c r="AO16" i="4"/>
  <c r="AO15" i="4"/>
  <c r="AO14" i="4"/>
  <c r="AO13" i="4"/>
  <c r="AO12" i="4"/>
  <c r="AO11" i="4"/>
  <c r="AO10" i="4"/>
  <c r="AO9" i="4"/>
  <c r="AO8" i="4"/>
  <c r="AO24" i="4" s="1"/>
  <c r="AO25" i="4" s="1"/>
  <c r="AM23" i="4"/>
  <c r="AM22" i="4"/>
  <c r="AM21" i="4"/>
  <c r="AM20" i="4"/>
  <c r="AM19" i="4"/>
  <c r="AM18" i="4"/>
  <c r="AM17" i="4"/>
  <c r="AM16" i="4"/>
  <c r="AM15" i="4"/>
  <c r="AM14" i="4"/>
  <c r="AM13" i="4"/>
  <c r="AM12" i="4"/>
  <c r="AM11" i="4"/>
  <c r="AM10" i="4"/>
  <c r="AM9" i="4"/>
  <c r="AM8" i="4"/>
  <c r="AK23" i="4"/>
  <c r="AK22" i="4"/>
  <c r="AK21" i="4"/>
  <c r="AK20" i="4"/>
  <c r="AK19" i="4"/>
  <c r="AK18" i="4"/>
  <c r="AK17" i="4"/>
  <c r="AK16" i="4"/>
  <c r="AK15" i="4"/>
  <c r="AK14" i="4"/>
  <c r="AK13" i="4"/>
  <c r="AK12" i="4"/>
  <c r="AK11" i="4"/>
  <c r="AK10" i="4"/>
  <c r="AK9" i="4"/>
  <c r="AK8" i="4"/>
  <c r="AI23" i="4"/>
  <c r="AI22" i="4"/>
  <c r="AI21" i="4"/>
  <c r="AI20" i="4"/>
  <c r="AI19" i="4"/>
  <c r="AI18" i="4"/>
  <c r="AI17" i="4"/>
  <c r="AI16" i="4"/>
  <c r="AI15" i="4"/>
  <c r="AI14" i="4"/>
  <c r="AI13" i="4"/>
  <c r="AI12" i="4"/>
  <c r="AI11" i="4"/>
  <c r="AI10" i="4"/>
  <c r="AI9" i="4"/>
  <c r="AI8" i="4"/>
  <c r="AG23" i="4"/>
  <c r="AE23" i="4"/>
  <c r="AC23" i="4"/>
  <c r="AA23" i="4"/>
  <c r="Y23" i="4"/>
  <c r="W23" i="4"/>
  <c r="U23" i="4"/>
  <c r="S23" i="4"/>
  <c r="Q23" i="4"/>
  <c r="O23" i="4"/>
  <c r="M23" i="4"/>
  <c r="K23" i="4"/>
  <c r="I23" i="4"/>
  <c r="G23" i="4"/>
  <c r="E23" i="4"/>
  <c r="AG22" i="4"/>
  <c r="AE22" i="4"/>
  <c r="AC22" i="4"/>
  <c r="AA22" i="4"/>
  <c r="Y22" i="4"/>
  <c r="W22" i="4"/>
  <c r="U22" i="4"/>
  <c r="S22" i="4"/>
  <c r="Q22" i="4"/>
  <c r="O22" i="4"/>
  <c r="M22" i="4"/>
  <c r="K22" i="4"/>
  <c r="I22" i="4"/>
  <c r="G22" i="4"/>
  <c r="E22" i="4"/>
  <c r="AG21" i="4"/>
  <c r="AE21" i="4"/>
  <c r="AC21" i="4"/>
  <c r="AA21" i="4"/>
  <c r="Y21" i="4"/>
  <c r="W21" i="4"/>
  <c r="U21" i="4"/>
  <c r="S21" i="4"/>
  <c r="Q21" i="4"/>
  <c r="O21" i="4"/>
  <c r="M21" i="4"/>
  <c r="K21" i="4"/>
  <c r="I21" i="4"/>
  <c r="G21" i="4"/>
  <c r="E21" i="4"/>
  <c r="AG20" i="4"/>
  <c r="AE20" i="4"/>
  <c r="AC20" i="4"/>
  <c r="AA20" i="4"/>
  <c r="Y20" i="4"/>
  <c r="W20" i="4"/>
  <c r="U20" i="4"/>
  <c r="S20" i="4"/>
  <c r="Q20" i="4"/>
  <c r="O20" i="4"/>
  <c r="M20" i="4"/>
  <c r="K20" i="4"/>
  <c r="I20" i="4"/>
  <c r="G20" i="4"/>
  <c r="E20" i="4"/>
  <c r="AG19" i="4"/>
  <c r="AE19" i="4"/>
  <c r="AC19" i="4"/>
  <c r="AA19" i="4"/>
  <c r="Y19" i="4"/>
  <c r="W19" i="4"/>
  <c r="U19" i="4"/>
  <c r="S19" i="4"/>
  <c r="Q19" i="4"/>
  <c r="O19" i="4"/>
  <c r="M19" i="4"/>
  <c r="K19" i="4"/>
  <c r="I19" i="4"/>
  <c r="G19" i="4"/>
  <c r="E19" i="4"/>
  <c r="AG18" i="4"/>
  <c r="AE18" i="4"/>
  <c r="AC18" i="4"/>
  <c r="AA18" i="4"/>
  <c r="Y18" i="4"/>
  <c r="W18" i="4"/>
  <c r="U18" i="4"/>
  <c r="S18" i="4"/>
  <c r="Q18" i="4"/>
  <c r="O18" i="4"/>
  <c r="M18" i="4"/>
  <c r="K18" i="4"/>
  <c r="I18" i="4"/>
  <c r="G18" i="4"/>
  <c r="E18" i="4"/>
  <c r="AG17" i="4"/>
  <c r="AE17" i="4"/>
  <c r="AC17" i="4"/>
  <c r="AA17" i="4"/>
  <c r="Y17" i="4"/>
  <c r="W17" i="4"/>
  <c r="U17" i="4"/>
  <c r="S17" i="4"/>
  <c r="Q17" i="4"/>
  <c r="O17" i="4"/>
  <c r="M17" i="4"/>
  <c r="K17" i="4"/>
  <c r="I17" i="4"/>
  <c r="G17" i="4"/>
  <c r="E17" i="4"/>
  <c r="AG16" i="4"/>
  <c r="AE16" i="4"/>
  <c r="AC16" i="4"/>
  <c r="AA16" i="4"/>
  <c r="Y16" i="4"/>
  <c r="W16" i="4"/>
  <c r="U16" i="4"/>
  <c r="S16" i="4"/>
  <c r="Q16" i="4"/>
  <c r="O16" i="4"/>
  <c r="M16" i="4"/>
  <c r="K16" i="4"/>
  <c r="I16" i="4"/>
  <c r="G16" i="4"/>
  <c r="E16" i="4"/>
  <c r="AG15" i="4"/>
  <c r="AE15" i="4"/>
  <c r="AC15" i="4"/>
  <c r="AA15" i="4"/>
  <c r="Y15" i="4"/>
  <c r="W15" i="4"/>
  <c r="U15" i="4"/>
  <c r="S15" i="4"/>
  <c r="Q15" i="4"/>
  <c r="O15" i="4"/>
  <c r="M15" i="4"/>
  <c r="K15" i="4"/>
  <c r="I15" i="4"/>
  <c r="G15" i="4"/>
  <c r="E15" i="4"/>
  <c r="AG14" i="4"/>
  <c r="AE14" i="4"/>
  <c r="AC14" i="4"/>
  <c r="AA14" i="4"/>
  <c r="Y14" i="4"/>
  <c r="W14" i="4"/>
  <c r="U14" i="4"/>
  <c r="S14" i="4"/>
  <c r="Q14" i="4"/>
  <c r="O14" i="4"/>
  <c r="M14" i="4"/>
  <c r="K14" i="4"/>
  <c r="I14" i="4"/>
  <c r="G14" i="4"/>
  <c r="E14" i="4"/>
  <c r="AG13" i="4"/>
  <c r="AE13" i="4"/>
  <c r="AC13" i="4"/>
  <c r="AA13" i="4"/>
  <c r="Y13" i="4"/>
  <c r="W13" i="4"/>
  <c r="U13" i="4"/>
  <c r="S13" i="4"/>
  <c r="Q13" i="4"/>
  <c r="O13" i="4"/>
  <c r="M13" i="4"/>
  <c r="K13" i="4"/>
  <c r="I13" i="4"/>
  <c r="G13" i="4"/>
  <c r="E13" i="4"/>
  <c r="AG12" i="4"/>
  <c r="AE12" i="4"/>
  <c r="AC12" i="4"/>
  <c r="AA12" i="4"/>
  <c r="Y12" i="4"/>
  <c r="W12" i="4"/>
  <c r="U12" i="4"/>
  <c r="S12" i="4"/>
  <c r="Q12" i="4"/>
  <c r="O12" i="4"/>
  <c r="M12" i="4"/>
  <c r="K12" i="4"/>
  <c r="I12" i="4"/>
  <c r="G12" i="4"/>
  <c r="E12" i="4"/>
  <c r="AG11" i="4"/>
  <c r="AE11" i="4"/>
  <c r="AC11" i="4"/>
  <c r="AA11" i="4"/>
  <c r="Y11" i="4"/>
  <c r="W11" i="4"/>
  <c r="U11" i="4"/>
  <c r="S11" i="4"/>
  <c r="Q11" i="4"/>
  <c r="O11" i="4"/>
  <c r="M11" i="4"/>
  <c r="K11" i="4"/>
  <c r="I11" i="4"/>
  <c r="G11" i="4"/>
  <c r="E11" i="4"/>
  <c r="AG10" i="4"/>
  <c r="AE10" i="4"/>
  <c r="AC10" i="4"/>
  <c r="AA10" i="4"/>
  <c r="Y10" i="4"/>
  <c r="W10" i="4"/>
  <c r="U10" i="4"/>
  <c r="S10" i="4"/>
  <c r="Q10" i="4"/>
  <c r="O10" i="4"/>
  <c r="M10" i="4"/>
  <c r="K10" i="4"/>
  <c r="I10" i="4"/>
  <c r="G10" i="4"/>
  <c r="E10" i="4"/>
  <c r="AG9" i="4"/>
  <c r="AE9" i="4"/>
  <c r="AC9" i="4"/>
  <c r="AA9" i="4"/>
  <c r="Y9" i="4"/>
  <c r="W9" i="4"/>
  <c r="U9" i="4"/>
  <c r="S9" i="4"/>
  <c r="Q9" i="4"/>
  <c r="O9" i="4"/>
  <c r="M9" i="4"/>
  <c r="K9" i="4"/>
  <c r="I9" i="4"/>
  <c r="G9" i="4"/>
  <c r="E9" i="4"/>
  <c r="AG8" i="4"/>
  <c r="AE8" i="4"/>
  <c r="AC8" i="4"/>
  <c r="AA8" i="4"/>
  <c r="Y8" i="4"/>
  <c r="W8" i="4"/>
  <c r="U8" i="4"/>
  <c r="S8" i="4"/>
  <c r="Q8" i="4"/>
  <c r="O8" i="4"/>
  <c r="M8" i="4"/>
  <c r="K8" i="4"/>
  <c r="I8" i="4"/>
  <c r="G8" i="4"/>
  <c r="E8" i="4"/>
  <c r="A4" i="2"/>
  <c r="A5" i="2" s="1"/>
  <c r="A6" i="2" s="1"/>
  <c r="A7" i="2" s="1"/>
  <c r="A8" i="2" s="1"/>
  <c r="A9" i="2" s="1"/>
  <c r="A10" i="2" s="1"/>
  <c r="A11" i="2" s="1"/>
  <c r="A12" i="2" s="1"/>
  <c r="A13" i="2" s="1"/>
  <c r="A14" i="2" s="1"/>
  <c r="A15" i="2" s="1"/>
  <c r="A16" i="2" s="1"/>
  <c r="A17" i="2" s="1"/>
  <c r="A18" i="2" s="1"/>
  <c r="A19" i="2" s="1"/>
  <c r="A20" i="2" s="1"/>
  <c r="A21" i="2" s="1"/>
  <c r="A3" i="2"/>
  <c r="B21" i="2"/>
  <c r="B20" i="2"/>
  <c r="B19" i="2"/>
  <c r="B18" i="2"/>
  <c r="B17" i="2"/>
  <c r="B16" i="2"/>
  <c r="B15" i="2"/>
  <c r="B14" i="2"/>
  <c r="B13" i="2"/>
  <c r="B12" i="2"/>
  <c r="B11" i="2"/>
  <c r="B10" i="2"/>
  <c r="B9" i="2"/>
  <c r="B8" i="2"/>
  <c r="B7" i="2"/>
  <c r="B6" i="2"/>
  <c r="B5" i="2"/>
  <c r="B4" i="2"/>
  <c r="B3" i="2"/>
  <c r="B2" i="2"/>
  <c r="A19" i="3"/>
  <c r="A18" i="3"/>
  <c r="A17" i="3"/>
  <c r="A16" i="3"/>
  <c r="A15" i="3"/>
  <c r="A14" i="3"/>
  <c r="A13" i="3"/>
  <c r="A12" i="3"/>
  <c r="A11" i="3"/>
  <c r="A10" i="3"/>
  <c r="A4" i="19" s="1"/>
  <c r="E21" i="1"/>
  <c r="F21" i="1"/>
  <c r="G21" i="1"/>
  <c r="H21" i="1"/>
  <c r="I21" i="1"/>
  <c r="J21" i="1"/>
  <c r="K21" i="1"/>
  <c r="L21" i="1"/>
  <c r="M21" i="1"/>
  <c r="N21" i="1"/>
  <c r="O21" i="1"/>
  <c r="P21" i="1"/>
  <c r="Q21" i="1"/>
  <c r="R21" i="1"/>
  <c r="S21" i="1"/>
  <c r="T21" i="1"/>
  <c r="U21" i="1"/>
  <c r="V21" i="1"/>
  <c r="W21" i="1"/>
  <c r="D21" i="1"/>
  <c r="C7" i="1"/>
  <c r="M7" i="1" s="1"/>
  <c r="C8" i="1"/>
  <c r="M8" i="1" s="1"/>
  <c r="C9" i="1"/>
  <c r="M9" i="1" s="1"/>
  <c r="C10" i="1"/>
  <c r="M10" i="1" s="1"/>
  <c r="C11" i="1"/>
  <c r="M11" i="1" s="1"/>
  <c r="C12" i="1"/>
  <c r="M12" i="1" s="1"/>
  <c r="C13" i="1"/>
  <c r="M13" i="1" s="1"/>
  <c r="C14" i="1"/>
  <c r="M14" i="1" s="1"/>
  <c r="C15" i="1"/>
  <c r="M15" i="1" s="1"/>
  <c r="C16" i="1"/>
  <c r="M16" i="1" s="1"/>
  <c r="C17" i="1"/>
  <c r="M17" i="1" s="1"/>
  <c r="N6" i="1"/>
  <c r="B33" i="1"/>
  <c r="B32" i="1"/>
  <c r="A18" i="1"/>
  <c r="B25" i="1"/>
  <c r="B26" i="1"/>
  <c r="B27" i="1"/>
  <c r="B28" i="1"/>
  <c r="B29" i="1"/>
  <c r="B30" i="1"/>
  <c r="B31" i="1"/>
  <c r="B22" i="1"/>
  <c r="C4" i="15" l="1"/>
  <c r="S11" i="1"/>
  <c r="P8" i="1"/>
  <c r="F8" i="1"/>
  <c r="S7" i="1"/>
  <c r="L7" i="1"/>
  <c r="I7" i="1"/>
  <c r="V7" i="1"/>
  <c r="P7" i="1"/>
  <c r="F7" i="1"/>
  <c r="I17" i="1"/>
  <c r="I16" i="1"/>
  <c r="P14" i="1"/>
  <c r="L13" i="1"/>
  <c r="L17" i="1"/>
  <c r="K16" i="1"/>
  <c r="S14" i="1"/>
  <c r="N13" i="1"/>
  <c r="L14" i="1"/>
  <c r="K13" i="1"/>
  <c r="V16" i="1"/>
  <c r="E16" i="1"/>
  <c r="I14" i="1"/>
  <c r="I13" i="1"/>
  <c r="U16" i="1"/>
  <c r="D16" i="1"/>
  <c r="F14" i="1"/>
  <c r="F13" i="1"/>
  <c r="F17" i="1"/>
  <c r="S16" i="1"/>
  <c r="S15" i="1"/>
  <c r="V13" i="1"/>
  <c r="E13" i="1"/>
  <c r="F16" i="1"/>
  <c r="P16" i="1"/>
  <c r="P15" i="1"/>
  <c r="U13" i="1"/>
  <c r="D13" i="1"/>
  <c r="V17" i="1"/>
  <c r="O16" i="1"/>
  <c r="I15" i="1"/>
  <c r="S13" i="1"/>
  <c r="S17" i="1"/>
  <c r="N16" i="1"/>
  <c r="F15" i="1"/>
  <c r="P13" i="1"/>
  <c r="P17" i="1"/>
  <c r="L16" i="1"/>
  <c r="V14" i="1"/>
  <c r="O13" i="1"/>
  <c r="A60" i="19"/>
  <c r="A60" i="18"/>
  <c r="A130" i="18"/>
  <c r="A130" i="19"/>
  <c r="A32" i="18"/>
  <c r="A32" i="19"/>
  <c r="A46" i="19"/>
  <c r="A46" i="18"/>
  <c r="A74" i="18"/>
  <c r="A74" i="19"/>
  <c r="A88" i="19"/>
  <c r="A88" i="18"/>
  <c r="A102" i="18"/>
  <c r="A102" i="19"/>
  <c r="A116" i="19"/>
  <c r="A116" i="18"/>
  <c r="A18" i="18"/>
  <c r="A18" i="19"/>
  <c r="A4" i="18"/>
  <c r="P11" i="1"/>
  <c r="L11" i="1"/>
  <c r="I11" i="1"/>
  <c r="F11" i="1"/>
  <c r="V11" i="1"/>
  <c r="V18" i="17"/>
  <c r="U18" i="17"/>
  <c r="AK24" i="4"/>
  <c r="AK25" i="4" s="1"/>
  <c r="AI24" i="4"/>
  <c r="AI25" i="4" s="1"/>
  <c r="AM24" i="4"/>
  <c r="AM25" i="4" s="1"/>
  <c r="AQ24" i="4"/>
  <c r="AQ25" i="4" s="1"/>
  <c r="U15" i="1"/>
  <c r="U12" i="1"/>
  <c r="K12" i="1"/>
  <c r="U11" i="1"/>
  <c r="K11" i="1"/>
  <c r="U9" i="1"/>
  <c r="K9" i="1"/>
  <c r="U8" i="1"/>
  <c r="K8" i="1"/>
  <c r="K7" i="1"/>
  <c r="P12" i="1"/>
  <c r="F12" i="1"/>
  <c r="V15" i="1"/>
  <c r="L15" i="1"/>
  <c r="V12" i="1"/>
  <c r="L12" i="1"/>
  <c r="V9" i="1"/>
  <c r="L9" i="1"/>
  <c r="V8" i="1"/>
  <c r="L8" i="1"/>
  <c r="U17" i="1"/>
  <c r="K17" i="1"/>
  <c r="K15" i="1"/>
  <c r="U14" i="1"/>
  <c r="K14" i="1"/>
  <c r="U7" i="1"/>
  <c r="T17" i="1"/>
  <c r="J17" i="1"/>
  <c r="T16" i="1"/>
  <c r="J16" i="1"/>
  <c r="T15" i="1"/>
  <c r="J15" i="1"/>
  <c r="T14" i="1"/>
  <c r="J14" i="1"/>
  <c r="T13" i="1"/>
  <c r="J13" i="1"/>
  <c r="T12" i="1"/>
  <c r="J12" i="1"/>
  <c r="T11" i="1"/>
  <c r="J11" i="1"/>
  <c r="T9" i="1"/>
  <c r="J9" i="1"/>
  <c r="T8" i="1"/>
  <c r="J8" i="1"/>
  <c r="T7" i="1"/>
  <c r="J7" i="1"/>
  <c r="S9" i="1"/>
  <c r="S8" i="1"/>
  <c r="R17" i="1"/>
  <c r="H17" i="1"/>
  <c r="R16" i="1"/>
  <c r="H16" i="1"/>
  <c r="R15" i="1"/>
  <c r="H15" i="1"/>
  <c r="R14" i="1"/>
  <c r="H14" i="1"/>
  <c r="R13" i="1"/>
  <c r="H13" i="1"/>
  <c r="R12" i="1"/>
  <c r="H12" i="1"/>
  <c r="R11" i="1"/>
  <c r="H11" i="1"/>
  <c r="R9" i="1"/>
  <c r="H9" i="1"/>
  <c r="R8" i="1"/>
  <c r="H8" i="1"/>
  <c r="R7" i="1"/>
  <c r="H7" i="1"/>
  <c r="S12" i="1"/>
  <c r="I12" i="1"/>
  <c r="I9" i="1"/>
  <c r="I8" i="1"/>
  <c r="Q17" i="1"/>
  <c r="G17" i="1"/>
  <c r="Q16" i="1"/>
  <c r="G16" i="1"/>
  <c r="Q15" i="1"/>
  <c r="G15" i="1"/>
  <c r="Q14" i="1"/>
  <c r="G14" i="1"/>
  <c r="Q13" i="1"/>
  <c r="G13" i="1"/>
  <c r="Q12" i="1"/>
  <c r="G12" i="1"/>
  <c r="Q11" i="1"/>
  <c r="G11" i="1"/>
  <c r="Q9" i="1"/>
  <c r="G9" i="1"/>
  <c r="Q8" i="1"/>
  <c r="G8" i="1"/>
  <c r="Q7" i="1"/>
  <c r="G7" i="1"/>
  <c r="F9" i="1"/>
  <c r="O17" i="1"/>
  <c r="E17" i="1"/>
  <c r="O15" i="1"/>
  <c r="E15" i="1"/>
  <c r="O14" i="1"/>
  <c r="E14" i="1"/>
  <c r="O12" i="1"/>
  <c r="E12" i="1"/>
  <c r="O11" i="1"/>
  <c r="E11" i="1"/>
  <c r="O9" i="1"/>
  <c r="E9" i="1"/>
  <c r="O8" i="1"/>
  <c r="E8" i="1"/>
  <c r="O7" i="1"/>
  <c r="E7" i="1"/>
  <c r="N17" i="1"/>
  <c r="D17" i="1"/>
  <c r="N15" i="1"/>
  <c r="D15" i="1"/>
  <c r="N14" i="1"/>
  <c r="D14" i="1"/>
  <c r="N12" i="1"/>
  <c r="D12" i="1"/>
  <c r="D11" i="1"/>
  <c r="N9" i="1"/>
  <c r="D9" i="1"/>
  <c r="N8" i="1"/>
  <c r="D8" i="1"/>
  <c r="N7" i="1"/>
  <c r="D7" i="1"/>
  <c r="P9" i="1"/>
  <c r="N11" i="1"/>
  <c r="W17" i="1"/>
  <c r="W16" i="1"/>
  <c r="W15" i="1"/>
  <c r="W14" i="1"/>
  <c r="W13" i="1"/>
  <c r="W12" i="1"/>
  <c r="W11" i="1"/>
  <c r="W9" i="1"/>
  <c r="W8" i="1"/>
  <c r="W7" i="1"/>
  <c r="I10" i="1"/>
  <c r="V10" i="1"/>
  <c r="T10" i="1"/>
  <c r="S10" i="1"/>
  <c r="R10" i="1"/>
  <c r="L10" i="1"/>
  <c r="J10" i="1"/>
  <c r="H10" i="1"/>
  <c r="U10" i="1"/>
  <c r="K10" i="1"/>
  <c r="Q10" i="1"/>
  <c r="G10" i="1"/>
  <c r="P10" i="1"/>
  <c r="F10" i="1"/>
  <c r="O10" i="1"/>
  <c r="E10" i="1"/>
  <c r="N10" i="1"/>
  <c r="D10" i="1"/>
  <c r="W10" i="1"/>
  <c r="C11" i="5"/>
  <c r="S11" i="5" s="1"/>
  <c r="C16" i="5"/>
  <c r="R16" i="5" s="1"/>
  <c r="C9" i="5"/>
  <c r="I9" i="5" s="1"/>
  <c r="C17" i="5"/>
  <c r="K17" i="5" s="1"/>
  <c r="C14" i="5"/>
  <c r="U14" i="5" s="1"/>
  <c r="C13" i="5"/>
  <c r="T13" i="5" s="1"/>
  <c r="C12" i="5"/>
  <c r="V12" i="5" s="1"/>
  <c r="C10" i="5"/>
  <c r="D10" i="5" s="1"/>
  <c r="C8" i="5"/>
  <c r="E8" i="5" s="1"/>
  <c r="C7" i="5"/>
  <c r="R7" i="5" s="1"/>
  <c r="I11" i="5"/>
  <c r="C15" i="5"/>
  <c r="G15" i="5" s="1"/>
  <c r="C6" i="5"/>
  <c r="D6" i="5" s="1"/>
  <c r="Q9" i="16"/>
  <c r="T18" i="17"/>
  <c r="D18" i="17"/>
  <c r="L18" i="17"/>
  <c r="G18" i="17"/>
  <c r="K14" i="16"/>
  <c r="J11" i="16"/>
  <c r="H8" i="16"/>
  <c r="O11" i="16"/>
  <c r="E11" i="16"/>
  <c r="E10" i="16"/>
  <c r="F11" i="16"/>
  <c r="G10" i="16"/>
  <c r="N11" i="16"/>
  <c r="O10" i="16"/>
  <c r="P11" i="16"/>
  <c r="P10" i="16"/>
  <c r="W18" i="17"/>
  <c r="Q18" i="17"/>
  <c r="E18" i="17"/>
  <c r="R18" i="17"/>
  <c r="F18" i="17"/>
  <c r="K18" i="17"/>
  <c r="J18" i="17"/>
  <c r="H18" i="17"/>
  <c r="O18" i="17"/>
  <c r="S18" i="17"/>
  <c r="P18" i="17"/>
  <c r="M18" i="17"/>
  <c r="I18" i="17"/>
  <c r="N18" i="17"/>
  <c r="D7" i="16"/>
  <c r="M8" i="16"/>
  <c r="W8" i="16"/>
  <c r="L9" i="16"/>
  <c r="V9" i="16"/>
  <c r="W10" i="16"/>
  <c r="M10" i="16"/>
  <c r="D10" i="16"/>
  <c r="V10" i="16"/>
  <c r="L10" i="16"/>
  <c r="T10" i="16"/>
  <c r="J10" i="16"/>
  <c r="S10" i="16"/>
  <c r="I10" i="16"/>
  <c r="N10" i="16"/>
  <c r="R10" i="16"/>
  <c r="H10" i="16"/>
  <c r="U10" i="16"/>
  <c r="G14" i="16"/>
  <c r="Q14" i="16"/>
  <c r="R7" i="16"/>
  <c r="O8" i="16"/>
  <c r="E8" i="16"/>
  <c r="N8" i="16"/>
  <c r="D8" i="16"/>
  <c r="V8" i="16"/>
  <c r="L8" i="16"/>
  <c r="U8" i="16"/>
  <c r="K8" i="16"/>
  <c r="T8" i="16"/>
  <c r="J8" i="16"/>
  <c r="F8" i="16"/>
  <c r="P8" i="16"/>
  <c r="Q8" i="16"/>
  <c r="N9" i="16"/>
  <c r="D9" i="16"/>
  <c r="W9" i="16"/>
  <c r="M9" i="16"/>
  <c r="O9" i="16"/>
  <c r="U9" i="16"/>
  <c r="K9" i="16"/>
  <c r="E9" i="16"/>
  <c r="T9" i="16"/>
  <c r="J9" i="16"/>
  <c r="S9" i="16"/>
  <c r="I9" i="16"/>
  <c r="P9" i="16"/>
  <c r="L13" i="16"/>
  <c r="V13" i="16"/>
  <c r="S7" i="16"/>
  <c r="R9" i="16"/>
  <c r="I8" i="16"/>
  <c r="H9" i="16"/>
  <c r="S8" i="16"/>
  <c r="T17" i="16"/>
  <c r="S14" i="16"/>
  <c r="I14" i="16"/>
  <c r="R14" i="16"/>
  <c r="H14" i="16"/>
  <c r="P14" i="16"/>
  <c r="F14" i="16"/>
  <c r="J14" i="16"/>
  <c r="O14" i="16"/>
  <c r="E14" i="16"/>
  <c r="N14" i="16"/>
  <c r="D14" i="16"/>
  <c r="T14" i="16"/>
  <c r="G8" i="16"/>
  <c r="F9" i="16"/>
  <c r="I12" i="16"/>
  <c r="M11" i="16"/>
  <c r="H13" i="16"/>
  <c r="W11" i="16"/>
  <c r="G11" i="16"/>
  <c r="Q11" i="16"/>
  <c r="F15" i="16"/>
  <c r="T6" i="16"/>
  <c r="H11" i="16"/>
  <c r="R11" i="16"/>
  <c r="J16" i="16"/>
  <c r="H7" i="16"/>
  <c r="I11" i="16"/>
  <c r="S11" i="16"/>
  <c r="S17" i="16"/>
  <c r="K10" i="16"/>
  <c r="K11" i="16"/>
  <c r="U11" i="16"/>
  <c r="L11" i="16"/>
  <c r="L6" i="1"/>
  <c r="W6" i="1"/>
  <c r="M6" i="1"/>
  <c r="D6" i="1"/>
  <c r="U6" i="1"/>
  <c r="K6" i="1"/>
  <c r="T6" i="1"/>
  <c r="J6" i="1"/>
  <c r="S6" i="1"/>
  <c r="I6" i="1"/>
  <c r="R6" i="1"/>
  <c r="H6" i="1"/>
  <c r="Q6" i="1"/>
  <c r="G6" i="1"/>
  <c r="P6" i="1"/>
  <c r="F6" i="1"/>
  <c r="O6" i="1"/>
  <c r="E6" i="1"/>
  <c r="G24" i="4"/>
  <c r="G25" i="4" s="1"/>
  <c r="AA24" i="4"/>
  <c r="AA25" i="4" s="1"/>
  <c r="Q24" i="4"/>
  <c r="Q25" i="4" s="1"/>
  <c r="O24" i="4"/>
  <c r="O25" i="4" s="1"/>
  <c r="I24" i="4"/>
  <c r="I25" i="4" s="1"/>
  <c r="AC24" i="4"/>
  <c r="AC25" i="4" s="1"/>
  <c r="S24" i="4"/>
  <c r="S25" i="4" s="1"/>
  <c r="K24" i="4"/>
  <c r="K25" i="4" s="1"/>
  <c r="AE24" i="4"/>
  <c r="AE25" i="4" s="1"/>
  <c r="M24" i="4"/>
  <c r="M25" i="4" s="1"/>
  <c r="AG24" i="4"/>
  <c r="AG25" i="4" s="1"/>
  <c r="E24" i="4"/>
  <c r="E25" i="4" s="1"/>
  <c r="Y24" i="4"/>
  <c r="Y25" i="4" s="1"/>
  <c r="U24" i="4"/>
  <c r="U25" i="4" s="1"/>
  <c r="W24" i="4"/>
  <c r="W25" i="4" s="1"/>
  <c r="D15" i="5" l="1"/>
  <c r="F7" i="5"/>
  <c r="L9" i="5"/>
  <c r="M15" i="5"/>
  <c r="R15" i="5"/>
  <c r="K13" i="5"/>
  <c r="I17" i="5"/>
  <c r="D9" i="5"/>
  <c r="G9" i="5"/>
  <c r="G7" i="5"/>
  <c r="L7" i="5"/>
  <c r="Q9" i="5"/>
  <c r="L15" i="5"/>
  <c r="R14" i="5"/>
  <c r="Q15" i="5"/>
  <c r="U17" i="5"/>
  <c r="H15" i="5"/>
  <c r="N11" i="5"/>
  <c r="V11" i="5"/>
  <c r="E11" i="5"/>
  <c r="F11" i="5"/>
  <c r="M11" i="5"/>
  <c r="W11" i="5"/>
  <c r="C5" i="4"/>
  <c r="V15" i="5"/>
  <c r="W15" i="5"/>
  <c r="D17" i="5"/>
  <c r="U7" i="5"/>
  <c r="T9" i="5"/>
  <c r="K11" i="5"/>
  <c r="P12" i="5"/>
  <c r="M17" i="5"/>
  <c r="N17" i="5"/>
  <c r="K15" i="5"/>
  <c r="J15" i="5"/>
  <c r="J11" i="5"/>
  <c r="P13" i="5"/>
  <c r="W17" i="5"/>
  <c r="U15" i="5"/>
  <c r="H9" i="5"/>
  <c r="T15" i="5"/>
  <c r="T11" i="5"/>
  <c r="F14" i="5"/>
  <c r="O15" i="5"/>
  <c r="O9" i="5"/>
  <c r="R9" i="5"/>
  <c r="J17" i="5"/>
  <c r="U11" i="5"/>
  <c r="P15" i="5"/>
  <c r="F15" i="5"/>
  <c r="E15" i="5"/>
  <c r="R11" i="5"/>
  <c r="L11" i="5"/>
  <c r="V9" i="5"/>
  <c r="M12" i="5"/>
  <c r="D12" i="5"/>
  <c r="Q11" i="5"/>
  <c r="I15" i="5"/>
  <c r="P11" i="5"/>
  <c r="U16" i="5"/>
  <c r="D7" i="5"/>
  <c r="P7" i="5"/>
  <c r="H7" i="5"/>
  <c r="K7" i="5"/>
  <c r="P14" i="5"/>
  <c r="N7" i="5"/>
  <c r="H16" i="5"/>
  <c r="J7" i="5"/>
  <c r="L14" i="5"/>
  <c r="E7" i="5"/>
  <c r="S17" i="5"/>
  <c r="T7" i="5"/>
  <c r="V14" i="5"/>
  <c r="F16" i="5"/>
  <c r="W16" i="5"/>
  <c r="D11" i="5"/>
  <c r="O7" i="5"/>
  <c r="G11" i="5"/>
  <c r="H11" i="5"/>
  <c r="U9" i="5"/>
  <c r="J9" i="5"/>
  <c r="O11" i="5"/>
  <c r="N16" i="5"/>
  <c r="S16" i="5"/>
  <c r="T16" i="5"/>
  <c r="I7" i="5"/>
  <c r="M7" i="5"/>
  <c r="H13" i="5"/>
  <c r="S7" i="5"/>
  <c r="L16" i="5"/>
  <c r="W7" i="5"/>
  <c r="E17" i="5"/>
  <c r="Q16" i="5"/>
  <c r="R13" i="5"/>
  <c r="V16" i="5"/>
  <c r="M9" i="5"/>
  <c r="O16" i="5"/>
  <c r="N15" i="5"/>
  <c r="F17" i="5"/>
  <c r="G17" i="5"/>
  <c r="H14" i="5"/>
  <c r="S15" i="5"/>
  <c r="J16" i="5"/>
  <c r="N12" i="5"/>
  <c r="S12" i="5"/>
  <c r="J10" i="5"/>
  <c r="G10" i="5"/>
  <c r="D8" i="5"/>
  <c r="O12" i="5"/>
  <c r="Q10" i="5"/>
  <c r="T10" i="5"/>
  <c r="G12" i="5"/>
  <c r="W13" i="5"/>
  <c r="H10" i="5"/>
  <c r="J12" i="5"/>
  <c r="V10" i="5"/>
  <c r="R10" i="5"/>
  <c r="T12" i="5"/>
  <c r="P17" i="5"/>
  <c r="O17" i="5"/>
  <c r="N14" i="5"/>
  <c r="E14" i="5"/>
  <c r="Q12" i="5"/>
  <c r="S14" i="5"/>
  <c r="K8" i="5"/>
  <c r="G16" i="5"/>
  <c r="Q17" i="5"/>
  <c r="L13" i="5"/>
  <c r="P9" i="5"/>
  <c r="U13" i="5"/>
  <c r="W10" i="5"/>
  <c r="N10" i="5"/>
  <c r="O8" i="5"/>
  <c r="F10" i="5"/>
  <c r="Q14" i="5"/>
  <c r="H12" i="5"/>
  <c r="H17" i="5"/>
  <c r="S9" i="5"/>
  <c r="J8" i="5"/>
  <c r="J14" i="5"/>
  <c r="V7" i="5"/>
  <c r="V13" i="5"/>
  <c r="F12" i="5"/>
  <c r="K16" i="5"/>
  <c r="M16" i="5"/>
  <c r="P16" i="5"/>
  <c r="D16" i="5"/>
  <c r="E9" i="5"/>
  <c r="E16" i="5"/>
  <c r="Q7" i="5"/>
  <c r="R12" i="5"/>
  <c r="R17" i="5"/>
  <c r="I10" i="5"/>
  <c r="I16" i="5"/>
  <c r="T8" i="5"/>
  <c r="T14" i="5"/>
  <c r="Q8" i="5"/>
  <c r="H8" i="5"/>
  <c r="S10" i="5"/>
  <c r="R8" i="5"/>
  <c r="U8" i="5"/>
  <c r="I12" i="5"/>
  <c r="W12" i="5"/>
  <c r="M13" i="5"/>
  <c r="K10" i="5"/>
  <c r="V8" i="5"/>
  <c r="M8" i="5"/>
  <c r="L10" i="5"/>
  <c r="L8" i="5"/>
  <c r="E10" i="5"/>
  <c r="G8" i="5"/>
  <c r="O10" i="5"/>
  <c r="E12" i="5"/>
  <c r="D13" i="5"/>
  <c r="F13" i="5"/>
  <c r="I13" i="5"/>
  <c r="W8" i="5"/>
  <c r="N8" i="5"/>
  <c r="N13" i="5"/>
  <c r="E13" i="5"/>
  <c r="U10" i="5"/>
  <c r="S13" i="5"/>
  <c r="K12" i="5"/>
  <c r="G13" i="5"/>
  <c r="M14" i="5"/>
  <c r="D14" i="5"/>
  <c r="O13" i="5"/>
  <c r="F8" i="5"/>
  <c r="U12" i="5"/>
  <c r="I8" i="5"/>
  <c r="I14" i="5"/>
  <c r="K14" i="5"/>
  <c r="T17" i="5"/>
  <c r="G14" i="5"/>
  <c r="L12" i="5"/>
  <c r="L17" i="5"/>
  <c r="W9" i="5"/>
  <c r="W14" i="5"/>
  <c r="N9" i="5"/>
  <c r="P8" i="5"/>
  <c r="S8" i="5"/>
  <c r="J13" i="5"/>
  <c r="V17" i="5"/>
  <c r="K9" i="5"/>
  <c r="M10" i="5"/>
  <c r="P10" i="5"/>
  <c r="O14" i="5"/>
  <c r="F9" i="5"/>
  <c r="Q13" i="5"/>
  <c r="J7" i="16"/>
  <c r="I7" i="16"/>
  <c r="S12" i="16"/>
  <c r="E12" i="16"/>
  <c r="S16" i="16"/>
  <c r="O16" i="16"/>
  <c r="W12" i="16"/>
  <c r="N13" i="16"/>
  <c r="I17" i="16"/>
  <c r="M12" i="16"/>
  <c r="D13" i="16"/>
  <c r="T16" i="16"/>
  <c r="R13" i="16"/>
  <c r="U16" i="16"/>
  <c r="O12" i="16"/>
  <c r="N7" i="16"/>
  <c r="D12" i="16"/>
  <c r="P17" i="16"/>
  <c r="F17" i="16"/>
  <c r="O17" i="16"/>
  <c r="E17" i="16"/>
  <c r="W17" i="16"/>
  <c r="M17" i="16"/>
  <c r="V17" i="16"/>
  <c r="L17" i="16"/>
  <c r="U17" i="16"/>
  <c r="K17" i="16"/>
  <c r="Q17" i="16"/>
  <c r="G17" i="16"/>
  <c r="L15" i="16"/>
  <c r="U15" i="16"/>
  <c r="R17" i="16"/>
  <c r="N17" i="16"/>
  <c r="T13" i="16"/>
  <c r="J13" i="16"/>
  <c r="S13" i="16"/>
  <c r="I13" i="16"/>
  <c r="K13" i="16"/>
  <c r="Q13" i="16"/>
  <c r="G13" i="16"/>
  <c r="P13" i="16"/>
  <c r="F13" i="16"/>
  <c r="O13" i="16"/>
  <c r="E13" i="16"/>
  <c r="U13" i="16"/>
  <c r="K6" i="16"/>
  <c r="K15" i="16"/>
  <c r="H17" i="16"/>
  <c r="D17" i="16"/>
  <c r="O6" i="16"/>
  <c r="P7" i="16"/>
  <c r="F7" i="16"/>
  <c r="O7" i="16"/>
  <c r="E7" i="16"/>
  <c r="Q7" i="16"/>
  <c r="W7" i="16"/>
  <c r="M7" i="16"/>
  <c r="V7" i="16"/>
  <c r="L7" i="16"/>
  <c r="G7" i="16"/>
  <c r="U7" i="16"/>
  <c r="K7" i="16"/>
  <c r="T7" i="16"/>
  <c r="W13" i="16"/>
  <c r="E6" i="16"/>
  <c r="Q16" i="16"/>
  <c r="G16" i="16"/>
  <c r="P16" i="16"/>
  <c r="F16" i="16"/>
  <c r="N16" i="16"/>
  <c r="D16" i="16"/>
  <c r="W16" i="16"/>
  <c r="M16" i="16"/>
  <c r="R16" i="16"/>
  <c r="V16" i="16"/>
  <c r="L16" i="16"/>
  <c r="H16" i="16"/>
  <c r="U12" i="16"/>
  <c r="K12" i="16"/>
  <c r="T12" i="16"/>
  <c r="J12" i="16"/>
  <c r="L12" i="16"/>
  <c r="R12" i="16"/>
  <c r="H12" i="16"/>
  <c r="Q12" i="16"/>
  <c r="G12" i="16"/>
  <c r="V12" i="16"/>
  <c r="P12" i="16"/>
  <c r="F12" i="16"/>
  <c r="U6" i="16"/>
  <c r="K16" i="16"/>
  <c r="M13" i="16"/>
  <c r="I16" i="16"/>
  <c r="E16" i="16"/>
  <c r="J17" i="16"/>
  <c r="N12" i="16"/>
  <c r="T15" i="16"/>
  <c r="P15" i="16"/>
  <c r="J15" i="16"/>
  <c r="R15" i="16"/>
  <c r="H15" i="16"/>
  <c r="I15" i="16"/>
  <c r="Q15" i="16"/>
  <c r="G15" i="16"/>
  <c r="O15" i="16"/>
  <c r="E15" i="16"/>
  <c r="N15" i="16"/>
  <c r="D15" i="16"/>
  <c r="W15" i="16"/>
  <c r="M15" i="16"/>
  <c r="S15" i="16"/>
  <c r="Q6" i="16"/>
  <c r="G6" i="16"/>
  <c r="P6" i="16"/>
  <c r="F6" i="16"/>
  <c r="N6" i="16"/>
  <c r="D6" i="16"/>
  <c r="W6" i="16"/>
  <c r="M6" i="16"/>
  <c r="V6" i="16"/>
  <c r="L6" i="16"/>
  <c r="H6" i="16"/>
  <c r="R6" i="16"/>
  <c r="J6" i="16"/>
  <c r="I6" i="16"/>
  <c r="S6" i="16"/>
  <c r="V15" i="16"/>
  <c r="E6" i="5"/>
  <c r="O6" i="5"/>
  <c r="F6" i="5"/>
  <c r="P6" i="5"/>
  <c r="G6" i="5"/>
  <c r="Q6" i="5"/>
  <c r="R6" i="5"/>
  <c r="I6" i="5"/>
  <c r="S6" i="5"/>
  <c r="J6" i="5"/>
  <c r="T6" i="5"/>
  <c r="M6" i="5"/>
  <c r="K6" i="5"/>
  <c r="U6" i="5"/>
  <c r="L6" i="5"/>
  <c r="V6" i="5"/>
  <c r="N6" i="5"/>
  <c r="W6" i="5"/>
  <c r="H6" i="5"/>
  <c r="C4" i="4"/>
  <c r="N18" i="1"/>
  <c r="P18" i="1"/>
  <c r="T18" i="1"/>
  <c r="L18" i="1"/>
  <c r="O18" i="1"/>
  <c r="F18" i="1"/>
  <c r="V18" i="1"/>
  <c r="J18" i="1"/>
  <c r="K18" i="1"/>
  <c r="E18" i="1"/>
  <c r="U18" i="1"/>
  <c r="R18" i="1"/>
  <c r="G18" i="1"/>
  <c r="Q18" i="1"/>
  <c r="I18" i="1"/>
  <c r="M18" i="1"/>
  <c r="S18" i="1"/>
  <c r="W18" i="1"/>
  <c r="H18" i="1"/>
  <c r="D18" i="5" l="1"/>
  <c r="U18" i="5"/>
  <c r="D23" i="15" s="1"/>
  <c r="P18" i="5"/>
  <c r="D18" i="15" s="1"/>
  <c r="I18" i="16"/>
  <c r="E11" i="15" s="1"/>
  <c r="M18" i="5"/>
  <c r="D15" i="15" s="1"/>
  <c r="O18" i="5"/>
  <c r="D17" i="15" s="1"/>
  <c r="M18" i="16"/>
  <c r="I18" i="5"/>
  <c r="D11" i="15" s="1"/>
  <c r="E18" i="16"/>
  <c r="E7" i="15" s="1"/>
  <c r="N18" i="16"/>
  <c r="E16" i="15" s="1"/>
  <c r="V18" i="5"/>
  <c r="D24" i="15" s="1"/>
  <c r="Q18" i="5"/>
  <c r="R18" i="16"/>
  <c r="T18" i="16"/>
  <c r="K18" i="5"/>
  <c r="D13" i="15" s="1"/>
  <c r="F18" i="5"/>
  <c r="D8" i="15" s="1"/>
  <c r="V18" i="16"/>
  <c r="U18" i="16"/>
  <c r="O18" i="16"/>
  <c r="E17" i="15" s="1"/>
  <c r="T18" i="5"/>
  <c r="D22" i="15" s="1"/>
  <c r="E18" i="5"/>
  <c r="D7" i="15" s="1"/>
  <c r="W18" i="16"/>
  <c r="H18" i="5"/>
  <c r="D10" i="15" s="1"/>
  <c r="J18" i="5"/>
  <c r="D12" i="15" s="1"/>
  <c r="D18" i="16"/>
  <c r="E6" i="15" s="1"/>
  <c r="W18" i="5"/>
  <c r="D25" i="15" s="1"/>
  <c r="S18" i="5"/>
  <c r="S18" i="16"/>
  <c r="E21" i="15" s="1"/>
  <c r="K18" i="16"/>
  <c r="E13" i="15" s="1"/>
  <c r="N18" i="5"/>
  <c r="D16" i="15" s="1"/>
  <c r="R18" i="5"/>
  <c r="D20" i="15" s="1"/>
  <c r="J18" i="16"/>
  <c r="P18" i="16"/>
  <c r="E18" i="15" s="1"/>
  <c r="G18" i="16"/>
  <c r="E9" i="15" s="1"/>
  <c r="L18" i="5"/>
  <c r="D14" i="15" s="1"/>
  <c r="G18" i="5"/>
  <c r="D9" i="15" s="1"/>
  <c r="H18" i="16"/>
  <c r="Q18" i="16"/>
  <c r="E19" i="15" s="1"/>
  <c r="F18" i="16"/>
  <c r="E8" i="15" s="1"/>
  <c r="L18" i="16"/>
  <c r="E14" i="15" s="1"/>
  <c r="F6" i="15"/>
  <c r="F8" i="15"/>
  <c r="F7" i="15"/>
  <c r="F25" i="15"/>
  <c r="F15" i="15"/>
  <c r="F24" i="15"/>
  <c r="F14" i="15"/>
  <c r="F23" i="15"/>
  <c r="F13" i="15"/>
  <c r="F22" i="15"/>
  <c r="F12" i="15"/>
  <c r="F21" i="15"/>
  <c r="F11" i="15"/>
  <c r="F20" i="15"/>
  <c r="F10" i="15"/>
  <c r="F16" i="15"/>
  <c r="F19" i="15"/>
  <c r="F18" i="15"/>
  <c r="F17" i="15"/>
  <c r="D21" i="15"/>
  <c r="D6" i="15"/>
  <c r="D19" i="15"/>
  <c r="E12" i="15"/>
  <c r="E22" i="15"/>
  <c r="E24" i="15"/>
  <c r="E23" i="15"/>
  <c r="E15" i="15"/>
  <c r="E10" i="15"/>
  <c r="E25" i="15"/>
  <c r="E20" i="15"/>
  <c r="F9" i="15"/>
  <c r="J16" i="15" l="1"/>
  <c r="K16" i="15" s="1"/>
  <c r="J19" i="15"/>
  <c r="K19" i="15" s="1"/>
  <c r="J25" i="15"/>
  <c r="K25" i="15" s="1"/>
  <c r="J17" i="15"/>
  <c r="K17" i="15" s="1"/>
  <c r="J12" i="15"/>
  <c r="K12" i="15" s="1"/>
  <c r="J23" i="15"/>
  <c r="K23" i="15" s="1"/>
  <c r="J10" i="15"/>
  <c r="K10" i="15" s="1"/>
  <c r="J20" i="15"/>
  <c r="K20" i="15" s="1"/>
  <c r="J15" i="15"/>
  <c r="K15" i="15" s="1"/>
  <c r="J7" i="15"/>
  <c r="K7" i="15" s="1"/>
  <c r="J14" i="15"/>
  <c r="K14" i="15" s="1"/>
  <c r="J21" i="15"/>
  <c r="K21" i="15" s="1"/>
  <c r="J22" i="15"/>
  <c r="K22" i="15" s="1"/>
  <c r="J9" i="15"/>
  <c r="K9" i="15" s="1"/>
  <c r="J8" i="15"/>
  <c r="K8" i="15" s="1"/>
  <c r="J24" i="15"/>
  <c r="K24" i="15" s="1"/>
  <c r="J11" i="15"/>
  <c r="K11" i="15" s="1"/>
  <c r="J13" i="15"/>
  <c r="K13" i="15" s="1"/>
  <c r="J6" i="15"/>
  <c r="K6" i="15" s="1"/>
  <c r="J18" i="15"/>
  <c r="K18" i="15" s="1"/>
  <c r="B24" i="1"/>
  <c r="B23" i="1"/>
  <c r="D18" i="1" l="1"/>
</calcChain>
</file>

<file path=xl/sharedStrings.xml><?xml version="1.0" encoding="utf-8"?>
<sst xmlns="http://schemas.openxmlformats.org/spreadsheetml/2006/main" count="890" uniqueCount="338">
  <si>
    <t>Fill in gray boxes only, other boxes will update automatically</t>
  </si>
  <si>
    <t>Weight</t>
  </si>
  <si>
    <t>Cost</t>
  </si>
  <si>
    <t>A</t>
  </si>
  <si>
    <t>B</t>
  </si>
  <si>
    <t>C</t>
  </si>
  <si>
    <t>D</t>
  </si>
  <si>
    <t>Comments</t>
  </si>
  <si>
    <t>Score</t>
  </si>
  <si>
    <t>70-100</t>
  </si>
  <si>
    <t>Evaluator:</t>
  </si>
  <si>
    <t>Evaluaton Factor</t>
  </si>
  <si>
    <t>Evaluation Factor</t>
  </si>
  <si>
    <t>Evaluator Technical Subtotal</t>
  </si>
  <si>
    <t>Max</t>
  </si>
  <si>
    <t>E</t>
  </si>
  <si>
    <t>F</t>
  </si>
  <si>
    <t>G</t>
  </si>
  <si>
    <t>H</t>
  </si>
  <si>
    <t>I</t>
  </si>
  <si>
    <t>J</t>
  </si>
  <si>
    <t>K</t>
  </si>
  <si>
    <t>L</t>
  </si>
  <si>
    <t>EVALUATORS</t>
  </si>
  <si>
    <t>Number</t>
  </si>
  <si>
    <t>Evaluator Name</t>
  </si>
  <si>
    <t>Title</t>
  </si>
  <si>
    <t>Agency</t>
  </si>
  <si>
    <t>Email</t>
  </si>
  <si>
    <t>Reports to</t>
  </si>
  <si>
    <t>VENDORS</t>
  </si>
  <si>
    <t>Vendor Name</t>
  </si>
  <si>
    <t>Quote Number</t>
  </si>
  <si>
    <t>Evaluation Key</t>
  </si>
  <si>
    <t>Line</t>
  </si>
  <si>
    <t>Item</t>
  </si>
  <si>
    <t>Quantity</t>
  </si>
  <si>
    <t>Unit Price 01</t>
  </si>
  <si>
    <t>Ext. Price 01</t>
  </si>
  <si>
    <t>Unit Price 02</t>
  </si>
  <si>
    <t>Ext. Price 02</t>
  </si>
  <si>
    <t>Unit Price 03</t>
  </si>
  <si>
    <t>Ext. Price 03</t>
  </si>
  <si>
    <t>Unit Price 04</t>
  </si>
  <si>
    <t>Ext. Price 04</t>
  </si>
  <si>
    <t>Unit Price 05</t>
  </si>
  <si>
    <t>Ext. Price 05</t>
  </si>
  <si>
    <t>Unit Price 06</t>
  </si>
  <si>
    <t>Ext. Price 06</t>
  </si>
  <si>
    <t>Unit Price 07</t>
  </si>
  <si>
    <t>Ext. Price 07</t>
  </si>
  <si>
    <t>Unit Price 08</t>
  </si>
  <si>
    <t>Ext. Price 08</t>
  </si>
  <si>
    <t>Unit Price 09</t>
  </si>
  <si>
    <t>Ext. Price 09</t>
  </si>
  <si>
    <t>Unit Price 10</t>
  </si>
  <si>
    <t>Ext. Price 10</t>
  </si>
  <si>
    <t>Unit Price 11</t>
  </si>
  <si>
    <t>Ext. Price 11</t>
  </si>
  <si>
    <t>Unit Price 12</t>
  </si>
  <si>
    <t>Ext. Price 12</t>
  </si>
  <si>
    <t>Unit Price 13</t>
  </si>
  <si>
    <t>Ext. Price 13</t>
  </si>
  <si>
    <t>Unit Price 14</t>
  </si>
  <si>
    <t>Ext. Price 14</t>
  </si>
  <si>
    <t>Unit Price 15</t>
  </si>
  <si>
    <t>Ext. Price 15</t>
  </si>
  <si>
    <t>COST FACTORS:</t>
  </si>
  <si>
    <t>Ext. Price 16</t>
  </si>
  <si>
    <t>Ext. Price 17</t>
  </si>
  <si>
    <t>Ext. Price 18</t>
  </si>
  <si>
    <t>Ext. Price 19</t>
  </si>
  <si>
    <t>Ext. Price 20</t>
  </si>
  <si>
    <t>Unit Price 16</t>
  </si>
  <si>
    <t>Unit Price 17</t>
  </si>
  <si>
    <t>Unit Price 18</t>
  </si>
  <si>
    <t>Unit Price 19</t>
  </si>
  <si>
    <t>Unit Price 20</t>
  </si>
  <si>
    <t>Available Points:</t>
  </si>
  <si>
    <t>Technical</t>
  </si>
  <si>
    <t>Presentation</t>
  </si>
  <si>
    <t>Rank</t>
  </si>
  <si>
    <t>Quote #</t>
  </si>
  <si>
    <t>Presentation Factor</t>
  </si>
  <si>
    <t>Evaluator Presentation Subtotal</t>
  </si>
  <si>
    <t>Letter</t>
  </si>
  <si>
    <t>Description</t>
  </si>
  <si>
    <t>PRESENTATION FACTORS</t>
  </si>
  <si>
    <t>TECHNICAL EVALUATION FACTORS</t>
  </si>
  <si>
    <t>Cost Evaluation Weight</t>
  </si>
  <si>
    <t>COST FACTOR</t>
  </si>
  <si>
    <t>Total</t>
  </si>
  <si>
    <t>NV Pref.</t>
  </si>
  <si>
    <t>NV Pref. (Y/N)</t>
  </si>
  <si>
    <t>REVENUE FACTOR</t>
  </si>
  <si>
    <t>Revenue Evaluation Weight</t>
  </si>
  <si>
    <t>Revenue</t>
  </si>
  <si>
    <t>#</t>
  </si>
  <si>
    <t>PRE-RELEASE</t>
  </si>
  <si>
    <t>Save this workbook.</t>
  </si>
  <si>
    <t>PRE-EVALUATION</t>
  </si>
  <si>
    <t xml:space="preserve">Open this saved workbook from the Evaluation Folder for the RFP. On the 'Cost' and/or 'Revenue' worksheet(s), hide (don't delete) the columns that do not contain a vendor. </t>
  </si>
  <si>
    <t>Right click on the 'Comments' worksheet tab, select 'Move or Copy' from the list, in 'To Book' choose 'Book 1' (or whatever you created in the technical step), check the 'create a copy' checkbox, and press 'OK.' This will create a copy of the comments worksheet  in the workbook to distribute to evaluators.</t>
  </si>
  <si>
    <t>SCORE ENTRY</t>
  </si>
  <si>
    <t>Add the description, quantity, and unit cost for each item in the vendors' cost or revenue proposals. The evaluation is done on the calculated total cost or total revenue of all lines combined. Not every vendor needs to have an amount on every line, but the total needs to accurately reflect each proposal's comparative cost or revenue. Hide (don't delete) any rows that do not contain data.</t>
  </si>
  <si>
    <t>On the 'Technical Summary' worksheet, hide (don't delete) the columns that do not contain a vendor.</t>
  </si>
  <si>
    <t>On the 'Total Score' worksheet, hide (don't delete) the rows that do not contain a vendor name. Hide (don't delete) the columns for Presentation, Cost, Revenue, and/or Nevada Preference if they will not be used on this project. Check to ensure the values from the 'Cost/'Revenue' worksheets are properly carried over to the 'Total Score' worksheet</t>
  </si>
  <si>
    <t>If preliminary scores are received from individual evaluators, they can be entered prior to the evaluation committee meeting. Otherwise, evaluator scores (or revised scores) can be entered after the technical evaluation meeting has occurred and scores are finalized.</t>
  </si>
  <si>
    <t>Repeat previous step for each individual evaluator score. Save this workbook.</t>
  </si>
  <si>
    <t>Open this workbook. If not already there, navigate to the 'Technical Full' worksheet. Open an individual evaluator's workbook and copy the grey cells (70-100 scores) on that 'Technical 01' worksheet and paste into the correct section of the 'Technical Full' worksheet for the evaluator.</t>
  </si>
  <si>
    <t>EVALUATION</t>
  </si>
  <si>
    <t xml:space="preserve">Each committee member scored proposals from 70 to 100 for each evaluation factor. The average of those indvidual scores is displayed below. </t>
  </si>
  <si>
    <t xml:space="preserve">Each committee member scored presentations from 70 to 100 for each evaluation factor. The average of those indvidual scores is displayed below. </t>
  </si>
  <si>
    <t>PRESENTATIONS</t>
  </si>
  <si>
    <t xml:space="preserve">Open this saved workbook from the Evaluation Folder for the RFP. Add the vendor names, quote numbers, and Nevada preference information on this 'Key (Do Not Release)' worksheet for each proposal received. </t>
  </si>
  <si>
    <t>Add the solicitation number and title, evaluation committee information, technical factors and their weights, and the cost or revenue factor weight on this 'Key (Do Not Release)' worksheet. This information generally comes from the RFP Development Form and/or discussions with the using agency. The evaluation committee must comply with NRS 333.335 and NAC 333.162.</t>
  </si>
  <si>
    <t xml:space="preserve">Right click on the 'Presentation 01' worksheet tab, select 'Move or Copy' from the list, in 'To Book' choose 'New Workbook,' check the 'create a copy' checkbox, and press 'OK.' This will create a copy of the individual presentation scorecard  in a new workbook to distribute to evaluators. </t>
  </si>
  <si>
    <t xml:space="preserve">Right click on the 'Technical 01' worksheet tab, select 'Move or Copy' from the list, in 'To Book' choose 'New Workbook,' check the 'create a copy' checkbox, and press 'OK.' This will create a copy of the individual technical scorecard  in a new workbook to distribute to evaluators. </t>
  </si>
  <si>
    <t>Open this workbook. After individual presentation scores are finalized, navigate to the 'Presentation Full' worksheet. Open an individual evaluator's workbook and copy the grey cells (70-100 scores) on that 'Presentation 01' worksheet and paste into the correct section of the 'Presentation Full' worksheet for the evaluator.</t>
  </si>
  <si>
    <t>Repeat previous step for each individual presentation score. Save this workbook.</t>
  </si>
  <si>
    <t>PRE-AWARD</t>
  </si>
  <si>
    <t>PRE-PRESENTATION</t>
  </si>
  <si>
    <t>The combined scoring should not be released to evaluators until their individual scoring is finalized. Do not share your screen with the workbook open until the 'Technical Full' worksheet contains all of the finalized individual evaluator scores. If the evaluation committee meeting discussion causes one or more evaluators to update their individual scores, collect their revised individual scores and update the 'Technical Full' worksheet for any evaluators whose scores changed. Save this workbook.</t>
  </si>
  <si>
    <t>The 'Total Score' worksheet should now have Technical, Cost and/or Revenue, and Nevada Preference scores as well as the combined totals and rankings based on those totals. This information can be shared with the evaluation committee and used to determine if (a) presentations are necessary (follow pre-presentation and presentations instructions) or (b) we should move directly to a Notice of Intent to Award (skip to pre-award).</t>
  </si>
  <si>
    <t xml:space="preserve">If presentations will occur, presentation criteria and relative weights are necessary. If presentation criteria and weights were not listed in the RFP, the committee determines them. Enter the presentation criteria and relative weights in the appropriate table on this 'Key (Do Not Release') worksheet. </t>
  </si>
  <si>
    <t>The 'Total Score' worksheet should now have Technical, Presentation, Cost and/or Revenue, and Nevada Preference scores as well as the combined totals and rankings based on those totals. This information can be shared with the evaluation committee and used to determine the highest scoring vendor(s) for the Notice of Intent to Award.</t>
  </si>
  <si>
    <t>Right click on the 'Comments' worksheet tab, select 'Move or Copy' from the list, in 'To Book' choose 'Book 1' (or whatever you created in the presentation step), check the 'create a copy' checkbox, and press 'OK.' This will create a copy of the comments worksheet in the workbook to distribute to evaluators.</t>
  </si>
  <si>
    <t>POST-OPENING</t>
  </si>
  <si>
    <t>Open this workbook. If this solicitation evaluation did not include presentations, cost, or revenue; please (a) right click each unused worksheet tab to hide (not delete) it and then (b) hide (not delete) the column on the 'Total Score' worksheet. Save this workbook.</t>
  </si>
  <si>
    <t>Go to the 'Technical Full' worksheet and click into square B6 to prepare for evaluator score entry. Save this workbook.</t>
  </si>
  <si>
    <t>W</t>
  </si>
  <si>
    <t>Highest Price</t>
  </si>
  <si>
    <t>Lowest Price</t>
  </si>
  <si>
    <t>HP</t>
  </si>
  <si>
    <t>LP</t>
  </si>
  <si>
    <t>Vendor Price (VP)</t>
  </si>
  <si>
    <t>Weighted Score (S) = W x (HP + LP - VP) / HP</t>
  </si>
  <si>
    <t>HR</t>
  </si>
  <si>
    <t>Highest Revenue</t>
  </si>
  <si>
    <t>LR</t>
  </si>
  <si>
    <t>Lowest Revenue</t>
  </si>
  <si>
    <t xml:space="preserve"> Vendor Revenue (VR) </t>
  </si>
  <si>
    <t>Weighted Score (S) = Weight (W) x Factor Score (FS) / Max (M)</t>
  </si>
  <si>
    <t>Score proposals from 70 to 100 for each listed evaluation factor.</t>
  </si>
  <si>
    <t>Scored presentations from 70 to 100 for each listed presentation factor.</t>
  </si>
  <si>
    <t>The 'Cost' and/or 'Revenue' worksheet(s) can be revealed to the evaluation committee (along with the full vendor cost and/or revenue proposals) after the technical scoring is finalized. 
COST: Each weighted cost score is determined by adding the proposed value of the highest and lowest priced vendors together, subtracting the lowest proposed value from that, dividing that amount by the highest proposed value, and finally multiplying by the weight. 
REVENUE: Each weighted revenue score is determined by taking each vendor's proposed value, dividing it by the highest proposed value, and then multiplying by the weight. 
The calculated, weighted scores for cost and/or revenue are carried over from the 'Cost' and/or 'Revenue' worksheet(s) to the 'Total Score' worksheet.</t>
  </si>
  <si>
    <t>Once individual technical scoring is finalized and the 'Technical Full' worksheet has been completed, the 'Technical Summary' worksheet can be shared with the evaluation committee. The bottom half of the 'Technical Summary' shows the average scores (70-100) for each evaluator for each criteria for each vendor. The top half shows the weighted score calculated from each average score. Weighted score is determined by dividing each average score by the maximum score received by any vendor for that criteria, and then multiplying by the weight. Each criteria weighted score is then added together to get a vendor's total technical score.</t>
  </si>
  <si>
    <t xml:space="preserve">Weighted Score (S) = W x VR / HR </t>
  </si>
  <si>
    <t>Vet. Pref. (Y/N)</t>
  </si>
  <si>
    <t>Vet. Pref.</t>
  </si>
  <si>
    <t xml:space="preserve">On the 'Technical 01' worksheet, highlight columns A and B, press Ctrl+'C' to copy, then press Alt/'H'/'V'/'V' to paste values. Highlight rows 4 and 5, press Ctrl+'C' to copy, then press Alt/'H'/'V'/'V' to paste values. The evaluation criteria and weights and the vendor names were copied to this worksheet, this action will turn those formulas in to text. Hide (don't delete) the columns that do not contain a vendor name. </t>
  </si>
  <si>
    <t xml:space="preserve">On the 'Comments' worksheet, highlight columns B, press Ctrl+'C' to copy, then press Alt/'H'/'V'/'V' to paste values and convert the vendor names to text. Hide (don't delete) the rows that do not contain a vendor name. </t>
  </si>
  <si>
    <t>On the 'Presentation 01' worksheet, highlight columns A and B, press Ctrl+'C' to copy, then press Alt/'H'/'V'/'V' to paste values. Highlight rows 4 and 5, press Ctrl+'C' to copy, then press Alt/'H'/'V'/'V' to paste values. The presentation criteria and weights and the vendor names were copied to this worksheet, this action will turn those formulas in to text. Hide (don't delete) the columns that do not contain a vendor name.</t>
  </si>
  <si>
    <t>Save the new workbook in the Evaluation Folder for the RFP (XXX-evaluator-scorecard.xlsx), with RFP number and 'Evaluator Scorecard' as the filename. This scorecard is ready for distribution to the evaluation committee along with the technical proposals and third-party references.</t>
  </si>
  <si>
    <t>Save this 'Key (Do Not Release)' worksheet as a PDF (XXXX-evaluation-key.pdf) and upload it to the Attachments tab of the NEVADAePro Bid Solicitation. The attachment should be flagged as 'confidential' and not flagged as 'show to vendors.' The Key PDF is attached to provide the evaluation committee to the Administrator or their designee for review prior to release of the solicitation pursuant to NRS 333.335.</t>
  </si>
  <si>
    <t>Save this Excel workbook in the Evaluation Folder for the RFP with the RFP number and scorecard (XXXX-scorecard.xlsx) as the filename (hyphens not spaces).</t>
  </si>
  <si>
    <t>Save the new workbook in the Evaluation Folder for the RFP (XXXX-presentation-scorecard.pdf), with RFP number and 'Presentation Scorecard' as the filename. This scorecard is ready for distribution to the evaluation committee for presentations.</t>
  </si>
  <si>
    <t>Both the PDF for public release (XXXX-scorecard-for-release.pdf) and this workbook (XXXX-scorecard.xlsx) should be uploaded to the Attachments tab of the Bid Tabulation page for the Bid Solicitation in NEVADAePro. The PDF should be flagged as 'Show to Vendor' and not flagged as 'Confidential.' This workbook should be flagged as 'Confidential' and not flagged as 'Show to Vendor.'</t>
  </si>
  <si>
    <t>Select (use Ctrl or Shift) all of the green worksheet tabs (Total Score, Technical Summary, Presentation Summary, Cost, and Revenue, as applicable) and create a PDF with only those worksheets. Save this in the Evaluation folder as the public document for release, with the RFP number and 'scorecard-for-release' as the filename (XXXX-scorecard-for-release.pdf).</t>
  </si>
  <si>
    <t>Soliciting Agency</t>
  </si>
  <si>
    <t>Solicitation Title</t>
  </si>
  <si>
    <t>Contracting Agency</t>
  </si>
  <si>
    <t>Solicitation Number</t>
  </si>
  <si>
    <t>Total Combined Scores</t>
  </si>
  <si>
    <t>Technical Evaluation Summary</t>
  </si>
  <si>
    <t>Presentation Evaluation Summary</t>
  </si>
  <si>
    <t>Cost Evaluation</t>
  </si>
  <si>
    <t>Revenue Evaluation</t>
  </si>
  <si>
    <t>Individual Evaluator Technical Scores</t>
  </si>
  <si>
    <t>Individual Evaluator Presentation Scores</t>
  </si>
  <si>
    <t>Technical Evaluation</t>
  </si>
  <si>
    <t>Presentation Evaluation</t>
  </si>
  <si>
    <t>Receive executed contract back from GFO, scan signature page(s), replace in full contract to create a clean, complete, fully-executed copy</t>
  </si>
  <si>
    <t>Execution and contract delivery</t>
  </si>
  <si>
    <t>Use negotiations template to document, communicate in writing if possible </t>
  </si>
  <si>
    <t>Negotiation and award</t>
  </si>
  <si>
    <t>Determine vendors to include in next phase (cost or presentations)</t>
  </si>
  <si>
    <t>Enter technical scores in scorecard</t>
  </si>
  <si>
    <t>Facilitate evaluation committee discussion; collect final individual technical scores</t>
  </si>
  <si>
    <t>Evaluation</t>
  </si>
  <si>
    <t>Questions and amendments</t>
  </si>
  <si>
    <t>Date</t>
  </si>
  <si>
    <t>Agency planning</t>
  </si>
  <si>
    <t>Create private Teams channel for committee documents and communications</t>
  </si>
  <si>
    <t>Req.</t>
  </si>
  <si>
    <t>Yes</t>
  </si>
  <si>
    <t>Development and posting</t>
  </si>
  <si>
    <t>Opening and administrative review</t>
  </si>
  <si>
    <t>Receive client references via email</t>
  </si>
  <si>
    <t>Select highest scoring vendor(s) for negotiations</t>
  </si>
  <si>
    <t>Project kickoff</t>
  </si>
  <si>
    <t>Schedule project kickoff with vendor(s)</t>
  </si>
  <si>
    <t>Provide negotiations instructions to additional parties, collect signed copies</t>
  </si>
  <si>
    <t>Facilitate negotiations meetings if needed</t>
  </si>
  <si>
    <t>Download presentations invite template if needed</t>
  </si>
  <si>
    <t>Download BAFO invite template if needed</t>
  </si>
  <si>
    <t>Facilitate BAFO scoring; collect BAFO scoring; compile final scores in the scorecard</t>
  </si>
  <si>
    <t>Facilitate presentations and scoring meeting; collect presentation scoring; compile scores in the scorecard</t>
  </si>
  <si>
    <t>Hold site visits at facility if needed</t>
  </si>
  <si>
    <t>POC Name</t>
  </si>
  <si>
    <t>POC Email</t>
  </si>
  <si>
    <t>Work aid</t>
  </si>
  <si>
    <t>Assign the single point of contact (POC) for the solicitation (from this point until award, vendors cannot communicate with anyone else regarding the solicitation or risk disqualification)</t>
  </si>
  <si>
    <t>Download the solicitation checklist and scorecard from purchasing.nv.gov (this document)</t>
  </si>
  <si>
    <t>Answer questions with program/project team; can be done collaboratively in Teams channel</t>
  </si>
  <si>
    <t>Evaluators score individually using provided scorecard (see instructions on key tab to create individual scorecards)</t>
  </si>
  <si>
    <t>Contact State Purchasing</t>
  </si>
  <si>
    <t>Open revised quotes on bid tabulation in nevadaepro.com, if necessary</t>
  </si>
  <si>
    <t>nevadaepro.com bid tabulation award and create PO</t>
  </si>
  <si>
    <t>Create release requisitions in nevadaepro.com for orders/invoices to track contract usage</t>
  </si>
  <si>
    <t>Complete bid amendment in nevadaepro.com to provide Q&amp;A and any other changes</t>
  </si>
  <si>
    <t>Create amendment to nevadaepro.com bid to post NOI</t>
  </si>
  <si>
    <t>Create amendment to nevadaepro.com bid to post revised NOI</t>
  </si>
  <si>
    <t>Request quote revisions on bid tabulation in nevadaepro.com, if necessary </t>
  </si>
  <si>
    <t>Invite qualified vendors to presentations via nevadaepro.com quote revision or email</t>
  </si>
  <si>
    <t>Invite qualified vendors to submit BAFO via nevadaepro.com quote revision or email</t>
  </si>
  <si>
    <t>Create bid at nevadaepro.com and complete general tab to assign bid number</t>
  </si>
  <si>
    <t>Send bid; posts on nevadaepro.com open bids page, notifies vendors via email, advertised in newspaper by State Purchasing</t>
  </si>
  <si>
    <t>Coordinate evaluation and presentation meeting dates with committee, schedule conference room, and send calendar invites</t>
  </si>
  <si>
    <t>Download questions on nevadaepro.com reports page</t>
  </si>
  <si>
    <t>Determine vendors to include in best and final offers (BAFO) if necessary</t>
  </si>
  <si>
    <t>Enter contract in contract entry and tracking system (CETS)</t>
  </si>
  <si>
    <t>Create and submit physical contract packet to the Governor's Finance Office (GFO)</t>
  </si>
  <si>
    <t>Return to in progress contract in nevadaepro.com, review and complete all tabs, attach executed contract and CETS summary; submit for approval</t>
  </si>
  <si>
    <t>nevadaepro.com contract approval; fiscal and/or Certified Contract Manager</t>
  </si>
  <si>
    <t>Send nevadaepro.com contract; notifying vendor and releasing public records</t>
  </si>
  <si>
    <t>Type</t>
  </si>
  <si>
    <t>Form</t>
  </si>
  <si>
    <t>Walkthrough</t>
  </si>
  <si>
    <t>Template</t>
  </si>
  <si>
    <t>This document</t>
  </si>
  <si>
    <t>Teams</t>
  </si>
  <si>
    <t>XXXX-site-visit-registration-20XX-XX-XX.pdf</t>
  </si>
  <si>
    <t>XXXX-non-disclosure-agreement-20XX-XX-XX.pdf</t>
  </si>
  <si>
    <t>XXXX-reference-questionnaire-20XX-XX-XX.pdf</t>
  </si>
  <si>
    <t>XXXX-evaluation-instructions-20XX-XX-XX.pdf</t>
  </si>
  <si>
    <t>XXXX-notice-of-intent-20XX-XX-XX.pdf</t>
  </si>
  <si>
    <t>XXXX-negotiations-instructions-20XX-XX-XX.pdf</t>
  </si>
  <si>
    <t>XXXX-revised-notice-of-intent-20XX-XX-XX.pdf</t>
  </si>
  <si>
    <t>XXXX-withdrawn-prior-to-award-20XX-XX-XX.pdf</t>
  </si>
  <si>
    <t>XXXX-notice-of-award-20XX-XX-XX.pdf</t>
  </si>
  <si>
    <t>Key (do not release) tab</t>
  </si>
  <si>
    <t>Technical 01</t>
  </si>
  <si>
    <t>Technical full</t>
  </si>
  <si>
    <t>Technical summary</t>
  </si>
  <si>
    <t>Total score</t>
  </si>
  <si>
    <t>Presentation full</t>
  </si>
  <si>
    <t>Terms-and-conditions-for-goods.pdf</t>
  </si>
  <si>
    <t>nevadaepro.com bid creation and general tab</t>
  </si>
  <si>
    <t>nevadaepro.com bid completion and submission</t>
  </si>
  <si>
    <t>nevadaepro.com bid approval</t>
  </si>
  <si>
    <t>nevadaepro.com bid amendment for Q&amp;A</t>
  </si>
  <si>
    <t>nevadaepro.com bid amendment for extension</t>
  </si>
  <si>
    <t>sam.gov registration search</t>
  </si>
  <si>
    <t>nevadaepro.com quote revision request</t>
  </si>
  <si>
    <t>nevadaepro.com bid amendment for NOI</t>
  </si>
  <si>
    <t>nevadaepro.com bid amendment for RNOI</t>
  </si>
  <si>
    <t>nevadaepro.com bid tabulation attachments</t>
  </si>
  <si>
    <t>nevadaepro.com contract completion and submission</t>
  </si>
  <si>
    <t>nevadaepro.com contract approval</t>
  </si>
  <si>
    <t>nevadaepro.com contract send</t>
  </si>
  <si>
    <t>XXXX-site-visit-sign-in-sheet-20XX-XX-XX.xlsx</t>
  </si>
  <si>
    <t>XXXX-presentation-invite-20XX-XX-XX.docx</t>
  </si>
  <si>
    <t>nevadaepro.com quote revision for presentations</t>
  </si>
  <si>
    <t>XXXX-BAFO-invite-20XX-XX-XX.docx</t>
  </si>
  <si>
    <t>nevadaepro.com quote revision for BAFO</t>
  </si>
  <si>
    <t>XXXX-negotiations.xlsx</t>
  </si>
  <si>
    <t>Contracting toolbox, contract formation</t>
  </si>
  <si>
    <t>nevadaepro.com bid send</t>
  </si>
  <si>
    <t>nevadaepro.com bid Q&amp;A export</t>
  </si>
  <si>
    <t>nevadaepro.com quote check</t>
  </si>
  <si>
    <t>nevadaepro.com bid opening and quotes</t>
  </si>
  <si>
    <t>nevadaepro.com quote revision close</t>
  </si>
  <si>
    <t>nevadaepro.com bid closing to withdraw before award</t>
  </si>
  <si>
    <t>nevadaepro.com bid closing to withdraw after award</t>
  </si>
  <si>
    <t>nevadaepro.com release requisition from agency contract</t>
  </si>
  <si>
    <t>Prepare notice of intent (NOI)</t>
  </si>
  <si>
    <t>Prepare notice of award (NOA)</t>
  </si>
  <si>
    <t>Prepare solicitation withdrawn after award form if needed</t>
  </si>
  <si>
    <t>Prepare revised notice of intent form if needed</t>
  </si>
  <si>
    <t>Prepare solicitation withdrawn prior to award form if needed</t>
  </si>
  <si>
    <t>Prepare site visit registration form if needed</t>
  </si>
  <si>
    <t>Prepare non-disclosure agreement if needed (uncommon)</t>
  </si>
  <si>
    <t>Post solicitation withdrawal notice in nevadaepro.com (do not cancel bid)</t>
  </si>
  <si>
    <t>Draft a requet for information (RFI) for market research</t>
  </si>
  <si>
    <t>XXXX-Request-for-Information-20XX-XX-XX.docx</t>
  </si>
  <si>
    <t>Create bid at nevadaepro.com for RFI</t>
  </si>
  <si>
    <t>Open bid at nevadaepro.com for RFI, download responses, close the bid</t>
  </si>
  <si>
    <t>nevadaepro.com bid closing for RFI</t>
  </si>
  <si>
    <t>nevadaepro.com bid posting for RFI</t>
  </si>
  <si>
    <t>Search nevadaepro.com for similar projects for market research</t>
  </si>
  <si>
    <t>CETS manual from GFO's training website</t>
  </si>
  <si>
    <t>Gather or draft any agency specific attachments; data sharing agreement, business associate addenda, etc.</t>
  </si>
  <si>
    <t>Draft contract and incorporated attachments from templates, include DAG if negotiations include standard form contract redlines, include Risk if negotiations include insurance schedule redlines</t>
  </si>
  <si>
    <t>Insurance requirements for contracts from risk.nv.gov</t>
  </si>
  <si>
    <t>Select insurance schedule from Risk Management website or contact Risk via email for a custom schedule.</t>
  </si>
  <si>
    <t>Assist program/project owner with formal solicitation development form; including criteria and weights, committee, and separate scope of work</t>
  </si>
  <si>
    <t>Download solicitation-documents.zip with templates (RFP-template, cost-schedule, terms-and-conditions, certification-regarding-lobbying) from purchasing.nv.gov</t>
  </si>
  <si>
    <t>Assist program/project owner with solicitation timeline estimator</t>
  </si>
  <si>
    <t>XXXX-checklist-scorecard.xlsx</t>
  </si>
  <si>
    <t>Timeline-estimator.xlsx</t>
  </si>
  <si>
    <t>Development-form.docx</t>
  </si>
  <si>
    <t>Check if vendor business license is active and in good standing with the Secretary of State and matches nevadaepro.com vendor registration</t>
  </si>
  <si>
    <t>Check if vendor registration is active with the Controller's Office and matches nevadaepro.com vendor registration</t>
  </si>
  <si>
    <t>Check sam.gov for active federal entity registration for all proposing vendors</t>
  </si>
  <si>
    <t>Other</t>
  </si>
  <si>
    <t>SilverFlume business entity search</t>
  </si>
  <si>
    <t>Data warehouse of Nevada (DAWN) vendor detail report</t>
  </si>
  <si>
    <t>Offline/Word/Adobe</t>
  </si>
  <si>
    <t>Outlook</t>
  </si>
  <si>
    <t>Circulate contract to vendor for signature</t>
  </si>
  <si>
    <t>Circulate contract to deputy attorney general (DAG) for signature</t>
  </si>
  <si>
    <t>Circulate contract to agency head or designee for signature</t>
  </si>
  <si>
    <t>Bid award approval (if necessary); vendors notified of NOA via email. Create PO on bid tabulation summary to issue nevadaepro.com contract number; releases bid public records; applies document award date on bid tabulation summary and ends the communication blackout period</t>
  </si>
  <si>
    <t>nevadaepro.com advanced search for similar bids</t>
  </si>
  <si>
    <t>solicitation-documents.zip from the contracting toolbox</t>
  </si>
  <si>
    <t>Download terms and conditions for goods if needed</t>
  </si>
  <si>
    <t>Download terms and conditions for technology if needed</t>
  </si>
  <si>
    <t>Terms-and-conditions-for-technology.pdf</t>
  </si>
  <si>
    <t>Download and prepare reference questionnaire if needed</t>
  </si>
  <si>
    <t>Draft solicitation and attachments; using information in development form, scope of work, and timeline calculator</t>
  </si>
  <si>
    <t>Provide solicitation documents to DAG for review</t>
  </si>
  <si>
    <t>Complete nevadaepro.com bid and attach finalized solicitation documents. Scorecard key or other attachment with committee should be confidential and not show to vendors.</t>
  </si>
  <si>
    <t>Purchasing Administrator or agency head approves evaluation criteria and committee prior to release (nevadaepro.com approval path or via email and attached)</t>
  </si>
  <si>
    <t>Email direcltly any identified vendors or other parties notifying them of the solicitation and providing the nevadaepro.com bid link</t>
  </si>
  <si>
    <t>Download and prepare evaluation instrutions form; provide to committee members via email; collect signed copies</t>
  </si>
  <si>
    <t>Check for submitted quotes using nevadaepro.com reports page</t>
  </si>
  <si>
    <t>If no quotes, extend deadline with bid amendment in nevadaepro.com; notify more vendors</t>
  </si>
  <si>
    <t>Open bid on bid summary in nevadaepro.com, download quote attachments</t>
  </si>
  <si>
    <t>Administrative review of responses. Ensure vendors met mandatory minimum requirements, responses are properly submitted, confidential flags marked correctly, vendor name match, Nevada business license, etc.</t>
  </si>
  <si>
    <t>Financial review</t>
  </si>
  <si>
    <t>Add technical respones, evaluator scoring methodology, and scorecards to private Team or other delivery method; notify evaluators</t>
  </si>
  <si>
    <t>Add qualivied vendor cost respones to private Team or other delivery method; notify evaluators</t>
  </si>
  <si>
    <t>Use scorecard to evaluate and score qualified vendor cost responses</t>
  </si>
  <si>
    <t>Upload evaluation (XXXX-scorecard-for-release.pdf), award (NOA, final contract, sam.gov), and backup (evaluator memos, individual scorecards and evaluator comments, negotiations memos, negotiations, communications, and this document; all marked confidential) documents to nevadaepro.com bid tabulation attachments tab; submit for approval</t>
  </si>
  <si>
    <t>XXXX-solicitation-withdrawn-after-award-20XX-XX-XX.pdf</t>
  </si>
  <si>
    <t>Determine whether contract will expend funds provided under Title XIX of the Social Security Act.  If yes, provide solicitation documents to the Nevada Health Authority (Gneral Counsel) for review.</t>
  </si>
  <si>
    <t>Outlook/Word/Adobe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</si>
</sst>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Arial"/>
      <family val="2"/>
    </font>
    <font>
      <sz val="10"/>
      <name val="Times New Roman"/>
      <family val="1"/>
    </font>
    <font>
      <b/>
      <sz val="13"/>
      <color theme="4"/>
      <name val="Arial Narrow"/>
      <family val="2"/>
    </font>
    <font>
      <b/>
      <sz val="16"/>
      <color indexed="18"/>
      <name val="Arial Narrow"/>
      <family val="2"/>
    </font>
    <font>
      <b/>
      <sz val="11"/>
      <color theme="0"/>
      <name val="Calibri"/>
      <family val="2"/>
      <scheme val="minor"/>
    </font>
    <font>
      <b/>
      <sz val="11"/>
      <color theme="1"/>
      <name val="Calibri"/>
      <family val="2"/>
      <scheme val="minor"/>
    </font>
    <font>
      <sz val="11"/>
      <color theme="0"/>
      <name val="Calibri"/>
      <family val="2"/>
      <scheme val="minor"/>
    </font>
    <font>
      <sz val="8"/>
      <name val="Arial"/>
      <family val="2"/>
    </font>
    <font>
      <u/>
      <sz val="10"/>
      <color theme="10"/>
      <name val="Arial"/>
      <family val="2"/>
    </font>
    <font>
      <b/>
      <u/>
      <sz val="11"/>
      <color theme="1"/>
      <name val="Calibri"/>
      <family val="2"/>
      <scheme val="minor"/>
    </font>
    <font>
      <b/>
      <sz val="11"/>
      <name val="Calibri"/>
      <family val="2"/>
      <scheme val="minor"/>
    </font>
    <font>
      <sz val="11"/>
      <name val="Calibri"/>
      <family val="2"/>
      <scheme val="minor"/>
    </font>
    <font>
      <sz val="10"/>
      <name val="Calibri"/>
      <family val="2"/>
      <scheme val="minor"/>
    </font>
    <font>
      <sz val="11"/>
      <color indexed="8"/>
      <name val="Calibri"/>
      <family val="2"/>
      <scheme val="minor"/>
    </font>
    <font>
      <sz val="8"/>
      <color indexed="8"/>
      <name val="Calibri"/>
      <family val="2"/>
      <scheme val="minor"/>
    </font>
    <font>
      <sz val="11"/>
      <color rgb="FF000000"/>
      <name val="Calibri"/>
      <family val="2"/>
      <scheme val="minor"/>
    </font>
    <font>
      <b/>
      <sz val="11"/>
      <color rgb="FF000000"/>
      <name val="Calibri"/>
      <family val="2"/>
      <scheme val="minor"/>
    </font>
    <font>
      <b/>
      <sz val="12"/>
      <name val="Arial"/>
      <family val="2"/>
    </font>
    <font>
      <b/>
      <u/>
      <sz val="11"/>
      <name val="Calibri"/>
      <family val="2"/>
      <scheme val="minor"/>
    </font>
    <font>
      <u/>
      <sz val="11"/>
      <color theme="10"/>
      <name val="Calibri"/>
      <family val="2"/>
      <scheme val="minor"/>
    </font>
    <font>
      <sz val="10"/>
      <color theme="1"/>
      <name val="Arial"/>
      <family val="2"/>
    </font>
    <font>
      <sz val="10"/>
      <color rgb="FF000000"/>
      <name val="Arial"/>
      <family val="2"/>
    </font>
    <font>
      <b/>
      <sz val="10"/>
      <color rgb="FF000000"/>
      <name val="Arial"/>
      <family val="2"/>
    </font>
    <font>
      <sz val="11"/>
      <color rgb="FFFF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34998626667073579"/>
        <bgColor indexed="64"/>
      </patternFill>
    </fill>
  </fills>
  <borders count="4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n">
        <color theme="0"/>
      </left>
      <right style="thin">
        <color theme="0"/>
      </right>
      <top style="thin">
        <color theme="0"/>
      </top>
      <bottom style="thin">
        <color theme="0"/>
      </bottom>
      <diagonal/>
    </border>
    <border>
      <left style="thick">
        <color theme="4"/>
      </left>
      <right style="thin">
        <color theme="0"/>
      </right>
      <top style="thin">
        <color theme="0"/>
      </top>
      <bottom style="thick">
        <color theme="4"/>
      </bottom>
      <diagonal/>
    </border>
    <border>
      <left style="thin">
        <color theme="0"/>
      </left>
      <right style="thick">
        <color theme="4"/>
      </right>
      <top style="thin">
        <color theme="0"/>
      </top>
      <bottom style="thick">
        <color theme="4"/>
      </bottom>
      <diagonal/>
    </border>
    <border>
      <left style="thick">
        <color theme="4"/>
      </left>
      <right/>
      <top style="double">
        <color auto="1"/>
      </top>
      <bottom style="thin">
        <color theme="0"/>
      </bottom>
      <diagonal/>
    </border>
    <border>
      <left/>
      <right style="thick">
        <color theme="4"/>
      </right>
      <top style="double">
        <color auto="1"/>
      </top>
      <bottom style="thin">
        <color theme="0"/>
      </bottom>
      <diagonal/>
    </border>
    <border>
      <left style="medium">
        <color theme="1"/>
      </left>
      <right style="thick">
        <color theme="4"/>
      </right>
      <top style="medium">
        <color theme="1"/>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8" fillId="0" borderId="0"/>
    <xf numFmtId="0" fontId="15" fillId="0" borderId="0" applyNumberFormat="0" applyFill="0" applyBorder="0" applyAlignment="0" applyProtection="0"/>
    <xf numFmtId="0" fontId="6" fillId="0" borderId="0"/>
    <xf numFmtId="0" fontId="4" fillId="0" borderId="0"/>
  </cellStyleXfs>
  <cellXfs count="148">
    <xf numFmtId="0" fontId="0" fillId="0" borderId="0" xfId="0"/>
    <xf numFmtId="0" fontId="10" fillId="3" borderId="4" xfId="1" applyFont="1" applyFill="1" applyBorder="1" applyAlignment="1">
      <alignment horizontal="left" vertical="center"/>
    </xf>
    <xf numFmtId="0" fontId="7" fillId="3" borderId="4" xfId="0" applyFont="1" applyFill="1" applyBorder="1"/>
    <xf numFmtId="0" fontId="7" fillId="2" borderId="0" xfId="0" applyFont="1" applyFill="1"/>
    <xf numFmtId="0" fontId="9" fillId="3" borderId="0" xfId="1" applyFont="1" applyFill="1" applyAlignment="1">
      <alignment horizontal="left" vertical="top"/>
    </xf>
    <xf numFmtId="0" fontId="9" fillId="3" borderId="0" xfId="1" applyFont="1" applyFill="1" applyAlignment="1">
      <alignment horizontal="left" vertical="top" wrapText="1"/>
    </xf>
    <xf numFmtId="0" fontId="7" fillId="3" borderId="0" xfId="0" applyFont="1" applyFill="1"/>
    <xf numFmtId="0" fontId="6" fillId="0" borderId="0" xfId="3"/>
    <xf numFmtId="0" fontId="16" fillId="0" borderId="0" xfId="3" applyFont="1"/>
    <xf numFmtId="2" fontId="17" fillId="7" borderId="31" xfId="3" applyNumberFormat="1" applyFont="1" applyFill="1" applyBorder="1"/>
    <xf numFmtId="3" fontId="17" fillId="7" borderId="32" xfId="3" applyNumberFormat="1" applyFont="1" applyFill="1" applyBorder="1"/>
    <xf numFmtId="4" fontId="17" fillId="7" borderId="33" xfId="3" applyNumberFormat="1" applyFont="1" applyFill="1" applyBorder="1"/>
    <xf numFmtId="4" fontId="17" fillId="7" borderId="32" xfId="3" applyNumberFormat="1" applyFont="1" applyFill="1" applyBorder="1"/>
    <xf numFmtId="44" fontId="12" fillId="0" borderId="0" xfId="3" applyNumberFormat="1" applyFont="1"/>
    <xf numFmtId="0" fontId="18" fillId="0" borderId="0" xfId="3" applyFont="1" applyAlignment="1">
      <alignment wrapText="1"/>
    </xf>
    <xf numFmtId="0" fontId="18" fillId="0" borderId="0" xfId="3" applyFont="1" applyAlignment="1">
      <alignment horizontal="center" wrapText="1"/>
    </xf>
    <xf numFmtId="0" fontId="18" fillId="0" borderId="29" xfId="3" applyFont="1" applyBorder="1" applyAlignment="1">
      <alignment wrapText="1"/>
    </xf>
    <xf numFmtId="0" fontId="18" fillId="0" borderId="30" xfId="3" applyFont="1" applyBorder="1" applyAlignment="1">
      <alignment wrapText="1"/>
    </xf>
    <xf numFmtId="0" fontId="18" fillId="0" borderId="0" xfId="0" applyFont="1"/>
    <xf numFmtId="44" fontId="18" fillId="0" borderId="0" xfId="0" applyNumberFormat="1" applyFont="1" applyAlignment="1">
      <alignment horizontal="center"/>
    </xf>
    <xf numFmtId="0" fontId="18" fillId="0" borderId="0" xfId="3" applyFont="1"/>
    <xf numFmtId="44" fontId="18" fillId="0" borderId="34" xfId="0" applyNumberFormat="1" applyFont="1" applyBorder="1"/>
    <xf numFmtId="44" fontId="18" fillId="0" borderId="35" xfId="0" applyNumberFormat="1" applyFont="1" applyBorder="1"/>
    <xf numFmtId="0" fontId="19" fillId="0" borderId="0" xfId="0" applyFont="1"/>
    <xf numFmtId="0" fontId="6" fillId="0" borderId="0" xfId="3" applyAlignment="1" applyProtection="1">
      <alignment wrapText="1"/>
      <protection locked="0"/>
    </xf>
    <xf numFmtId="3" fontId="6" fillId="0" borderId="0" xfId="3" applyNumberFormat="1" applyAlignment="1" applyProtection="1">
      <alignment horizontal="center"/>
      <protection locked="0"/>
    </xf>
    <xf numFmtId="44" fontId="6" fillId="0" borderId="29" xfId="3" applyNumberFormat="1" applyBorder="1" applyProtection="1">
      <protection locked="0"/>
    </xf>
    <xf numFmtId="44" fontId="6" fillId="0" borderId="30" xfId="3" applyNumberFormat="1" applyBorder="1"/>
    <xf numFmtId="44" fontId="6" fillId="0" borderId="0" xfId="3" applyNumberFormat="1" applyProtection="1">
      <protection locked="0"/>
    </xf>
    <xf numFmtId="0" fontId="6" fillId="0" borderId="0" xfId="3" applyProtection="1">
      <protection locked="0"/>
    </xf>
    <xf numFmtId="44" fontId="19" fillId="0" borderId="35" xfId="0" applyNumberFormat="1" applyFont="1" applyBorder="1"/>
    <xf numFmtId="0" fontId="19" fillId="0" borderId="34" xfId="0" applyFont="1" applyBorder="1"/>
    <xf numFmtId="2" fontId="6" fillId="0" borderId="0" xfId="3" applyNumberFormat="1"/>
    <xf numFmtId="0" fontId="18" fillId="0" borderId="0" xfId="0" applyFont="1" applyAlignment="1">
      <alignment vertical="center" wrapText="1"/>
    </xf>
    <xf numFmtId="0" fontId="17" fillId="4" borderId="16" xfId="0" applyFont="1" applyFill="1" applyBorder="1" applyAlignment="1" applyProtection="1">
      <alignment vertical="center" wrapText="1"/>
      <protection locked="0"/>
    </xf>
    <xf numFmtId="0" fontId="20" fillId="0" borderId="0" xfId="0" applyFont="1"/>
    <xf numFmtId="0" fontId="18" fillId="0" borderId="0" xfId="0" applyFont="1" applyAlignment="1">
      <alignment vertical="center"/>
    </xf>
    <xf numFmtId="0" fontId="21" fillId="2" borderId="0" xfId="0" applyFont="1" applyFill="1"/>
    <xf numFmtId="0" fontId="13" fillId="6" borderId="15" xfId="0" applyFont="1" applyFill="1" applyBorder="1" applyAlignment="1">
      <alignment horizontal="centerContinuous" vertical="center"/>
    </xf>
    <xf numFmtId="0" fontId="13" fillId="6" borderId="2" xfId="0" applyFont="1" applyFill="1" applyBorder="1" applyAlignment="1">
      <alignment horizontal="centerContinuous" vertical="center" wrapText="1"/>
    </xf>
    <xf numFmtId="0" fontId="13" fillId="6" borderId="1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5" xfId="0" applyFont="1" applyFill="1" applyBorder="1" applyAlignment="1">
      <alignment horizontal="left" vertical="center"/>
    </xf>
    <xf numFmtId="0" fontId="13" fillId="6" borderId="15" xfId="0" applyFont="1" applyFill="1" applyBorder="1" applyAlignment="1">
      <alignment horizontal="left" vertical="center" wrapText="1"/>
    </xf>
    <xf numFmtId="0" fontId="21" fillId="2" borderId="0" xfId="0" applyFont="1" applyFill="1" applyAlignment="1">
      <alignment horizontal="center" vertical="center"/>
    </xf>
    <xf numFmtId="0" fontId="22"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1" fontId="21" fillId="2" borderId="0" xfId="0" applyNumberFormat="1" applyFont="1" applyFill="1"/>
    <xf numFmtId="0" fontId="22" fillId="3" borderId="5"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2" fillId="3" borderId="24" xfId="0" applyFont="1" applyFill="1" applyBorder="1" applyAlignment="1">
      <alignment horizontal="right" wrapText="1"/>
    </xf>
    <xf numFmtId="0" fontId="22" fillId="3" borderId="25" xfId="0" applyFont="1" applyFill="1" applyBorder="1" applyAlignment="1">
      <alignment horizontal="center" wrapText="1"/>
    </xf>
    <xf numFmtId="0" fontId="22" fillId="3" borderId="26" xfId="0" applyFont="1" applyFill="1" applyBorder="1" applyAlignment="1">
      <alignment horizontal="center" wrapText="1"/>
    </xf>
    <xf numFmtId="0" fontId="22" fillId="3" borderId="26" xfId="0" applyFont="1" applyFill="1" applyBorder="1" applyAlignment="1">
      <alignment horizontal="center" vertical="center" wrapText="1"/>
    </xf>
    <xf numFmtId="0" fontId="22" fillId="0" borderId="26" xfId="0" applyFont="1" applyBorder="1" applyAlignment="1">
      <alignment horizontal="center" vertical="center" wrapText="1"/>
    </xf>
    <xf numFmtId="0" fontId="11" fillId="6" borderId="3" xfId="0" applyFont="1" applyFill="1" applyBorder="1" applyAlignment="1">
      <alignment vertical="center" wrapText="1"/>
    </xf>
    <xf numFmtId="0" fontId="11"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1" fillId="5" borderId="6" xfId="0" quotePrefix="1" applyFont="1" applyFill="1" applyBorder="1" applyAlignment="1">
      <alignment horizontal="center" vertical="center" wrapText="1"/>
    </xf>
    <xf numFmtId="0" fontId="22" fillId="4" borderId="9"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22" fillId="4" borderId="19" xfId="0" applyFont="1" applyFill="1" applyBorder="1" applyAlignment="1" applyProtection="1">
      <alignment horizontal="center" vertical="center" wrapText="1"/>
      <protection locked="0"/>
    </xf>
    <xf numFmtId="0" fontId="11" fillId="5" borderId="12" xfId="0" quotePrefix="1" applyFont="1" applyFill="1" applyBorder="1" applyAlignment="1">
      <alignment horizontal="center" vertical="center" wrapText="1"/>
    </xf>
    <xf numFmtId="0" fontId="22" fillId="4" borderId="13" xfId="0" applyFont="1" applyFill="1" applyBorder="1" applyAlignment="1" applyProtection="1">
      <alignment horizontal="center" vertical="center" wrapText="1"/>
      <protection locked="0"/>
    </xf>
    <xf numFmtId="0" fontId="22" fillId="4" borderId="21" xfId="0" applyFont="1" applyFill="1" applyBorder="1" applyAlignment="1" applyProtection="1">
      <alignment horizontal="center" vertical="center" wrapText="1"/>
      <protection locked="0"/>
    </xf>
    <xf numFmtId="0" fontId="11" fillId="5" borderId="7" xfId="0" quotePrefix="1" applyFont="1" applyFill="1" applyBorder="1" applyAlignment="1">
      <alignment horizontal="center" vertical="center" wrapText="1"/>
    </xf>
    <xf numFmtId="0" fontId="22" fillId="4" borderId="8" xfId="0" applyFont="1" applyFill="1" applyBorder="1" applyAlignment="1" applyProtection="1">
      <alignment horizontal="center" vertical="center" wrapText="1"/>
      <protection locked="0"/>
    </xf>
    <xf numFmtId="0" fontId="22" fillId="4" borderId="20" xfId="0" applyFont="1" applyFill="1" applyBorder="1" applyAlignment="1" applyProtection="1">
      <alignment horizontal="center" vertical="center" wrapText="1"/>
      <protection locked="0"/>
    </xf>
    <xf numFmtId="0" fontId="18" fillId="0" borderId="0" xfId="0" applyFont="1" applyAlignment="1">
      <alignment vertical="top"/>
    </xf>
    <xf numFmtId="0" fontId="18" fillId="0" borderId="0" xfId="0" applyFont="1" applyAlignment="1">
      <alignment wrapText="1"/>
    </xf>
    <xf numFmtId="0" fontId="18" fillId="0" borderId="2" xfId="0" applyFont="1" applyBorder="1" applyAlignment="1">
      <alignment vertical="top"/>
    </xf>
    <xf numFmtId="0" fontId="20" fillId="3" borderId="1" xfId="0" applyFont="1" applyFill="1" applyBorder="1" applyAlignment="1">
      <alignment vertical="top"/>
    </xf>
    <xf numFmtId="0" fontId="20" fillId="4" borderId="3" xfId="0" applyFont="1" applyFill="1" applyBorder="1" applyAlignment="1" applyProtection="1">
      <alignment wrapText="1"/>
      <protection locked="0"/>
    </xf>
    <xf numFmtId="0" fontId="22" fillId="0" borderId="9" xfId="0" applyFont="1" applyBorder="1" applyAlignment="1">
      <alignment horizontal="center" vertical="center" wrapText="1"/>
    </xf>
    <xf numFmtId="0" fontId="24" fillId="0" borderId="0" xfId="0" applyFont="1"/>
    <xf numFmtId="0" fontId="12" fillId="0" borderId="36" xfId="3" applyFont="1" applyBorder="1" applyAlignment="1">
      <alignment horizontal="center"/>
    </xf>
    <xf numFmtId="0" fontId="17" fillId="0" borderId="0" xfId="0" applyFont="1"/>
    <xf numFmtId="0" fontId="13" fillId="6" borderId="0" xfId="0" applyFont="1" applyFill="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xf>
    <xf numFmtId="0" fontId="25" fillId="0" borderId="0" xfId="0" applyFont="1" applyAlignment="1">
      <alignment horizontal="center"/>
    </xf>
    <xf numFmtId="0" fontId="18" fillId="0" borderId="0" xfId="0" applyFont="1" applyAlignment="1">
      <alignment horizontal="right"/>
    </xf>
    <xf numFmtId="0" fontId="17" fillId="0" borderId="0" xfId="0" applyFont="1" applyAlignment="1">
      <alignment horizontal="left"/>
    </xf>
    <xf numFmtId="0" fontId="18" fillId="0" borderId="5" xfId="0" applyFont="1" applyBorder="1"/>
    <xf numFmtId="0" fontId="18" fillId="4" borderId="5" xfId="0" applyFont="1" applyFill="1" applyBorder="1" applyProtection="1">
      <protection locked="0"/>
    </xf>
    <xf numFmtId="0" fontId="26" fillId="4" borderId="5" xfId="2" applyFont="1" applyFill="1" applyBorder="1" applyProtection="1">
      <protection locked="0"/>
    </xf>
    <xf numFmtId="0" fontId="18" fillId="0" borderId="5" xfId="0" applyFont="1" applyBorder="1" applyAlignment="1">
      <alignment horizontal="center"/>
    </xf>
    <xf numFmtId="0" fontId="18" fillId="0" borderId="5" xfId="0" applyFont="1" applyBorder="1" applyAlignment="1" applyProtection="1">
      <alignment horizontal="center"/>
      <protection locked="0"/>
    </xf>
    <xf numFmtId="0" fontId="18" fillId="0" borderId="22" xfId="0" applyFont="1" applyBorder="1" applyAlignment="1">
      <alignment horizontal="center"/>
    </xf>
    <xf numFmtId="0" fontId="17" fillId="0" borderId="5" xfId="0" applyFont="1" applyBorder="1" applyAlignment="1">
      <alignment horizontal="center"/>
    </xf>
    <xf numFmtId="0" fontId="18" fillId="4" borderId="5" xfId="0" applyFont="1" applyFill="1" applyBorder="1" applyAlignment="1" applyProtection="1">
      <alignment horizontal="center"/>
      <protection locked="0"/>
    </xf>
    <xf numFmtId="0" fontId="18" fillId="3" borderId="5" xfId="0" applyFont="1" applyFill="1" applyBorder="1" applyProtection="1">
      <protection locked="0"/>
    </xf>
    <xf numFmtId="0" fontId="18" fillId="0" borderId="0" xfId="0" applyFont="1" applyAlignment="1">
      <alignment horizontal="left"/>
    </xf>
    <xf numFmtId="0" fontId="13" fillId="6" borderId="11" xfId="0" applyFont="1" applyFill="1" applyBorder="1" applyAlignment="1">
      <alignment horizontal="left" vertical="center"/>
    </xf>
    <xf numFmtId="0" fontId="13" fillId="6" borderId="11" xfId="0" applyFont="1" applyFill="1" applyBorder="1" applyAlignment="1">
      <alignment horizontal="centerContinuous" vertical="center"/>
    </xf>
    <xf numFmtId="0" fontId="13" fillId="6" borderId="15" xfId="0" applyFont="1" applyFill="1" applyBorder="1" applyAlignment="1">
      <alignment horizontal="right" vertical="center"/>
    </xf>
    <xf numFmtId="0" fontId="17" fillId="0" borderId="37" xfId="0" applyFont="1" applyBorder="1"/>
    <xf numFmtId="0" fontId="18" fillId="0" borderId="37" xfId="0" applyFont="1" applyBorder="1"/>
    <xf numFmtId="0" fontId="18" fillId="0" borderId="37" xfId="0" applyFont="1" applyBorder="1" applyAlignment="1">
      <alignment horizontal="center" vertical="center"/>
    </xf>
    <xf numFmtId="0" fontId="18" fillId="0" borderId="37" xfId="0" applyFont="1" applyBorder="1" applyAlignment="1">
      <alignment wrapText="1"/>
    </xf>
    <xf numFmtId="0" fontId="17" fillId="0" borderId="37" xfId="0" applyFont="1" applyBorder="1" applyAlignment="1">
      <alignment horizontal="center" vertical="center"/>
    </xf>
    <xf numFmtId="14" fontId="18" fillId="0" borderId="0" xfId="0" applyNumberFormat="1" applyFont="1"/>
    <xf numFmtId="0" fontId="5" fillId="0" borderId="0" xfId="3" applyFont="1"/>
    <xf numFmtId="2" fontId="18" fillId="7" borderId="31" xfId="3" applyNumberFormat="1" applyFont="1" applyFill="1" applyBorder="1"/>
    <xf numFmtId="0" fontId="5" fillId="0" borderId="0" xfId="3" applyFont="1" applyAlignment="1">
      <alignment horizontal="center"/>
    </xf>
    <xf numFmtId="0" fontId="7" fillId="3" borderId="4" xfId="0" applyFont="1" applyFill="1" applyBorder="1" applyAlignment="1">
      <alignment horizontal="right"/>
    </xf>
    <xf numFmtId="0" fontId="0" fillId="0" borderId="0" xfId="0" applyAlignment="1">
      <alignment horizontal="right"/>
    </xf>
    <xf numFmtId="0" fontId="9" fillId="3" borderId="0" xfId="1" applyFont="1" applyFill="1" applyAlignment="1">
      <alignment horizontal="right" vertical="top" wrapText="1"/>
    </xf>
    <xf numFmtId="0" fontId="13" fillId="6" borderId="0" xfId="0" applyFont="1" applyFill="1" applyAlignment="1">
      <alignment horizontal="right" vertical="center" wrapText="1"/>
    </xf>
    <xf numFmtId="40" fontId="18" fillId="0" borderId="0" xfId="0" applyNumberFormat="1" applyFont="1" applyAlignment="1">
      <alignment horizontal="right"/>
    </xf>
    <xf numFmtId="3" fontId="18" fillId="0" borderId="0" xfId="0" applyNumberFormat="1" applyFont="1" applyAlignment="1">
      <alignment horizontal="right"/>
    </xf>
    <xf numFmtId="2" fontId="22" fillId="3" borderId="9" xfId="0" applyNumberFormat="1" applyFont="1" applyFill="1" applyBorder="1" applyAlignment="1">
      <alignment horizontal="right" vertical="center" wrapText="1"/>
    </xf>
    <xf numFmtId="2" fontId="22" fillId="3" borderId="22" xfId="0" applyNumberFormat="1" applyFont="1" applyFill="1" applyBorder="1" applyAlignment="1">
      <alignment horizontal="right" vertical="center" wrapText="1"/>
    </xf>
    <xf numFmtId="0" fontId="23" fillId="3" borderId="24" xfId="0" applyFont="1" applyFill="1" applyBorder="1" applyAlignment="1">
      <alignment horizontal="right" vertical="center" wrapText="1"/>
    </xf>
    <xf numFmtId="2" fontId="23" fillId="3" borderId="24" xfId="0" applyNumberFormat="1" applyFont="1" applyFill="1" applyBorder="1" applyAlignment="1">
      <alignment horizontal="right" vertical="center" wrapText="1"/>
    </xf>
    <xf numFmtId="0" fontId="17" fillId="4" borderId="19" xfId="0" applyFont="1" applyFill="1" applyBorder="1" applyAlignment="1" applyProtection="1">
      <alignment horizontal="left"/>
      <protection locked="0"/>
    </xf>
    <xf numFmtId="0" fontId="17" fillId="4" borderId="37" xfId="0" applyFont="1" applyFill="1" applyBorder="1" applyAlignment="1" applyProtection="1">
      <alignment horizontal="left"/>
      <protection locked="0"/>
    </xf>
    <xf numFmtId="0" fontId="17" fillId="4" borderId="38" xfId="0" applyFont="1" applyFill="1" applyBorder="1" applyAlignment="1" applyProtection="1">
      <alignment horizontal="left"/>
      <protection locked="0"/>
    </xf>
    <xf numFmtId="0" fontId="4" fillId="0" borderId="0" xfId="4"/>
    <xf numFmtId="0" fontId="27" fillId="0" borderId="0" xfId="4" applyFont="1" applyAlignment="1">
      <alignment horizontal="left" wrapText="1"/>
    </xf>
    <xf numFmtId="14" fontId="4" fillId="0" borderId="0" xfId="4" applyNumberFormat="1"/>
    <xf numFmtId="0" fontId="28" fillId="0" borderId="0" xfId="4" applyFont="1" applyAlignment="1">
      <alignment horizontal="center" vertical="center"/>
    </xf>
    <xf numFmtId="0" fontId="27" fillId="0" borderId="0" xfId="4" applyFont="1" applyAlignment="1">
      <alignment horizontal="center"/>
    </xf>
    <xf numFmtId="0" fontId="4" fillId="0" borderId="0" xfId="4" applyAlignment="1">
      <alignment horizontal="center"/>
    </xf>
    <xf numFmtId="14" fontId="28" fillId="0" borderId="39" xfId="4" applyNumberFormat="1" applyFont="1" applyBorder="1" applyAlignment="1">
      <alignment vertical="center"/>
    </xf>
    <xf numFmtId="0" fontId="28" fillId="0" borderId="39" xfId="4" applyFont="1" applyBorder="1" applyAlignment="1">
      <alignment horizontal="center" vertical="center"/>
    </xf>
    <xf numFmtId="0" fontId="27" fillId="0" borderId="39" xfId="4" applyFont="1" applyBorder="1" applyAlignment="1">
      <alignment horizontal="left" wrapText="1"/>
    </xf>
    <xf numFmtId="0" fontId="4" fillId="0" borderId="39" xfId="4" applyBorder="1"/>
    <xf numFmtId="14" fontId="28" fillId="0" borderId="37" xfId="4" applyNumberFormat="1" applyFont="1" applyBorder="1" applyAlignment="1">
      <alignment vertical="center"/>
    </xf>
    <xf numFmtId="14" fontId="27" fillId="0" borderId="37" xfId="4" applyNumberFormat="1" applyFont="1" applyBorder="1"/>
    <xf numFmtId="14" fontId="29" fillId="0" borderId="37" xfId="4" applyNumberFormat="1" applyFont="1" applyBorder="1" applyAlignment="1">
      <alignment vertical="center"/>
    </xf>
    <xf numFmtId="0" fontId="29" fillId="0" borderId="37" xfId="4" applyFont="1" applyBorder="1" applyAlignment="1">
      <alignment vertical="center"/>
    </xf>
    <xf numFmtId="0" fontId="15" fillId="0" borderId="0" xfId="2" applyFill="1"/>
    <xf numFmtId="0" fontId="3" fillId="0" borderId="0" xfId="4" applyFont="1"/>
    <xf numFmtId="0" fontId="15" fillId="0" borderId="0" xfId="2"/>
    <xf numFmtId="0" fontId="2" fillId="0" borderId="0" xfId="4" applyFont="1"/>
    <xf numFmtId="0" fontId="30" fillId="0" borderId="0" xfId="4" applyFont="1"/>
    <xf numFmtId="0" fontId="18" fillId="0" borderId="37" xfId="0" applyFont="1" applyBorder="1" applyAlignment="1">
      <alignment wrapText="1"/>
    </xf>
    <xf numFmtId="0" fontId="12" fillId="0" borderId="27" xfId="3" applyFont="1" applyBorder="1" applyAlignment="1">
      <alignment horizontal="center"/>
    </xf>
    <xf numFmtId="0" fontId="12" fillId="0" borderId="28" xfId="3" applyFont="1" applyBorder="1" applyAlignment="1">
      <alignment horizontal="center"/>
    </xf>
    <xf numFmtId="0" fontId="12" fillId="0" borderId="29" xfId="3" applyFont="1" applyBorder="1"/>
    <xf numFmtId="0" fontId="12" fillId="0" borderId="30" xfId="3" applyFont="1" applyBorder="1"/>
    <xf numFmtId="0" fontId="12" fillId="0" borderId="29" xfId="3" applyFont="1" applyBorder="1" applyAlignment="1">
      <alignment horizontal="left"/>
    </xf>
    <xf numFmtId="0" fontId="12" fillId="0" borderId="30" xfId="3" applyFont="1" applyBorder="1" applyAlignment="1">
      <alignment horizontal="left"/>
    </xf>
    <xf numFmtId="0" fontId="1" fillId="0" borderId="0" xfId="4" applyFont="1"/>
  </cellXfs>
  <cellStyles count="5">
    <cellStyle name="Hyperlink" xfId="2" builtinId="8"/>
    <cellStyle name="Normal" xfId="0" builtinId="0"/>
    <cellStyle name="Normal 2" xfId="3" xr:uid="{1B625853-0696-4FFA-B1B0-D5B0F14C836B}"/>
    <cellStyle name="Normal 3" xfId="4" xr:uid="{1A359815-2C44-4CC7-B4AA-C7AEC8FE7323}"/>
    <cellStyle name="Normal_IntroRFP 2" xfId="1" xr:uid="{7BC7807A-2786-4372-AF11-7E6962AF0E9C}"/>
  </cellStyles>
  <dxfs count="203">
    <dxf>
      <font>
        <color rgb="FF006100"/>
      </font>
      <fill>
        <patternFill>
          <bgColor rgb="FFC6EFCE"/>
        </patternFill>
      </fill>
    </dxf>
    <dxf>
      <font>
        <color auto="1"/>
      </font>
      <fill>
        <patternFill>
          <bgColor theme="8" tint="0.59996337778862885"/>
        </patternFill>
      </fill>
    </dxf>
    <dxf>
      <font>
        <color auto="1"/>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center" vertical="bottom" textRotation="0" wrapText="0" indent="0" justifyLastLine="0" shrinkToFit="0" readingOrder="0"/>
    </dxf>
    <dxf>
      <font>
        <strike val="0"/>
        <outline val="0"/>
        <shadow val="0"/>
        <vertAlign val="baseline"/>
        <name val="Calibri"/>
        <family val="2"/>
        <scheme val="minor"/>
      </font>
      <fill>
        <patternFill patternType="none">
          <fgColor indexed="64"/>
          <bgColor auto="1"/>
        </patternFill>
      </fill>
      <alignment horizontal="center" vertical="bottom" textRotation="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rgb="FF000000"/>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vertAlign val="baseline"/>
        <name val="Calibri"/>
        <family val="2"/>
        <scheme val="minor"/>
      </font>
      <numFmt numFmtId="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rgb="FF000000"/>
          <bgColor auto="1"/>
        </patternFill>
      </fill>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9" formatCode="m/d/yyyy"/>
      <alignment horizontal="general" vertical="center" textRotation="0" wrapText="0" indent="0" justifyLastLine="0" shrinkToFit="0" readingOrder="0"/>
      <border diagonalUp="0" diagonalDown="0">
        <left/>
        <right/>
        <top style="thin">
          <color auto="1"/>
        </top>
        <bottom style="thin">
          <color auto="1"/>
        </bottom>
        <vertical/>
        <horizontal/>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Purchasing\Solicitation%20Templates\Original%20Files%20%5bDo%20not%20move%20or%20delete%5d\New%20Templates\Timeline-estimator.xlsx" TargetMode="External"/><Relationship Id="rId1" Type="http://schemas.openxmlformats.org/officeDocument/2006/relationships/externalLinkPath" Target="/Purchasing/Solicitation%20Templates/Original%20Files%20%5bDo%20not%20move%20or%20delete%5d/New%20Templates/Timeline-estim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sites/PEBP-RFPs/Shared%20Documents/TPA%20RFP/PEBP%20TPA%20RFP%20Workgroup/PEBP%20RFP%20-%20administrator%20of%20medical%20and%20dental%20claims%20and%20national%20network%20(versio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kdavis/Documents/Gideon%20-%20Files/Cost%20Evaluation%20Forms/Cost%20Evaluation%20Form%20-%20Evaluation%20Metho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P Timeline"/>
    </sheetNames>
    <sheetDataSet>
      <sheetData sheetId="0">
        <row r="4">
          <cell r="L4">
            <v>45292</v>
          </cell>
        </row>
        <row r="5">
          <cell r="L5">
            <v>45306</v>
          </cell>
        </row>
        <row r="6">
          <cell r="L6">
            <v>45341</v>
          </cell>
        </row>
        <row r="7">
          <cell r="L7">
            <v>45439</v>
          </cell>
        </row>
        <row r="8">
          <cell r="L8">
            <v>45462</v>
          </cell>
        </row>
        <row r="9">
          <cell r="L9">
            <v>45477</v>
          </cell>
        </row>
        <row r="10">
          <cell r="L10">
            <v>45537</v>
          </cell>
        </row>
        <row r="11">
          <cell r="L11">
            <v>45590</v>
          </cell>
        </row>
        <row r="12">
          <cell r="L12">
            <v>45607</v>
          </cell>
        </row>
        <row r="13">
          <cell r="L13">
            <v>45624</v>
          </cell>
        </row>
        <row r="14">
          <cell r="L14">
            <v>45625</v>
          </cell>
        </row>
        <row r="15">
          <cell r="L15">
            <v>45651</v>
          </cell>
        </row>
        <row r="16">
          <cell r="L16">
            <v>45658</v>
          </cell>
        </row>
        <row r="17">
          <cell r="L17">
            <v>45677</v>
          </cell>
        </row>
        <row r="18">
          <cell r="L18">
            <v>45705</v>
          </cell>
        </row>
        <row r="19">
          <cell r="L19">
            <v>45803</v>
          </cell>
        </row>
        <row r="20">
          <cell r="L20">
            <v>45827</v>
          </cell>
        </row>
        <row r="21">
          <cell r="L21">
            <v>45842</v>
          </cell>
        </row>
        <row r="22">
          <cell r="L22">
            <v>45901</v>
          </cell>
        </row>
        <row r="23">
          <cell r="L23">
            <v>45961</v>
          </cell>
        </row>
        <row r="24">
          <cell r="L24">
            <v>45972</v>
          </cell>
        </row>
        <row r="25">
          <cell r="L25">
            <v>45988</v>
          </cell>
        </row>
        <row r="26">
          <cell r="L26">
            <v>45989</v>
          </cell>
        </row>
        <row r="27">
          <cell r="L27">
            <v>46016</v>
          </cell>
        </row>
        <row r="28">
          <cell r="L28">
            <v>46023</v>
          </cell>
        </row>
        <row r="29">
          <cell r="L29">
            <v>46041</v>
          </cell>
        </row>
        <row r="30">
          <cell r="L30">
            <v>46069</v>
          </cell>
        </row>
        <row r="31">
          <cell r="L31">
            <v>46167</v>
          </cell>
        </row>
        <row r="32">
          <cell r="L32">
            <v>46192</v>
          </cell>
        </row>
        <row r="33">
          <cell r="L33">
            <v>46206</v>
          </cell>
        </row>
        <row r="34">
          <cell r="L34">
            <v>46029</v>
          </cell>
        </row>
        <row r="35">
          <cell r="L35">
            <v>46325</v>
          </cell>
        </row>
        <row r="36">
          <cell r="L36">
            <v>46337</v>
          </cell>
        </row>
        <row r="37">
          <cell r="L37">
            <v>46352</v>
          </cell>
        </row>
        <row r="38">
          <cell r="L38">
            <v>46353</v>
          </cell>
        </row>
        <row r="39">
          <cell r="L39">
            <v>46381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Submission Checklist"/>
      <sheetName val="Vendor Info"/>
      <sheetName val="Subcontractor Info"/>
      <sheetName val="Signatures required"/>
      <sheetName val="Mandatory Min Quals"/>
      <sheetName val="Critical Items"/>
      <sheetName val="Technical"/>
      <sheetName val="Customer Service"/>
      <sheetName val="Financial"/>
      <sheetName val="Perf. Guar."/>
      <sheetName val="Credits"/>
      <sheetName val="Network Discounts"/>
      <sheetName val="Network Access-Disruption"/>
      <sheetName val="Offeror Information"/>
      <sheetName val="Notes"/>
      <sheetName val="Performance Guarantees"/>
      <sheetName val="Pricing- Claims Administration"/>
      <sheetName val="Terms and Conditions"/>
    </sheetNames>
    <sheetDataSet>
      <sheetData sheetId="0">
        <row r="18">
          <cell r="B18" t="str">
            <v>Yes</v>
          </cell>
        </row>
        <row r="19">
          <cell r="B19" t="str">
            <v>No</v>
          </cell>
        </row>
        <row r="244">
          <cell r="B244" t="str">
            <v>Agree</v>
          </cell>
        </row>
        <row r="245">
          <cell r="B245" t="str">
            <v>Disagree</v>
          </cell>
        </row>
        <row r="526">
          <cell r="B526" t="str">
            <v>Yes</v>
          </cell>
        </row>
        <row r="527">
          <cell r="B527" t="str">
            <v>No</v>
          </cell>
        </row>
        <row r="528">
          <cell r="B528" t="str">
            <v>No - See "Explanation"</v>
          </cell>
        </row>
        <row r="529">
          <cell r="B529"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valuation - Line Scoring"/>
      <sheetName val="Ratio of Costs"/>
      <sheetName val="Diffferences in Costs"/>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833572-1A8C-47EA-A0A1-AD1A8A7B7C16}" name="Table4" displayName="Table4" ref="A1:E93" totalsRowShown="0" headerRowBorderDxfId="202">
  <autoFilter ref="A1:E93" xr:uid="{33833572-1A8C-47EA-A0A1-AD1A8A7B7C16}"/>
  <tableColumns count="5">
    <tableColumn id="1" xr3:uid="{A345D039-2143-4C08-A68F-D4F02C81490D}" name="Date" dataDxfId="201" dataCellStyle="Normal 3"/>
    <tableColumn id="2" xr3:uid="{8930971F-1ED0-4F25-B837-77B81E81626A}" name="Req." dataDxfId="200" dataCellStyle="Normal 3"/>
    <tableColumn id="3" xr3:uid="{60965736-AF0E-4EA7-82CC-32DC50CC39CE}" name="Description" dataDxfId="199" dataCellStyle="Normal 3"/>
    <tableColumn id="5" xr3:uid="{2EA23B8F-3E1A-4C25-95B0-9594C8ED6100}" name="Type" dataDxfId="198" dataCellStyle="Normal 3"/>
    <tableColumn id="4" xr3:uid="{E4D075D9-78AA-4183-82E1-D46A56BC234D}" name="Work aid" dataCellStyle="Normal 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1DE76-6321-4E38-806B-F7E10593889C}" name="Table28" displayName="Table28" ref="A5:K25" totalsRowShown="0" headerRowDxfId="197" dataDxfId="196">
  <autoFilter ref="A5:K25" xr:uid="{00000000-0009-0000-0100-000002000000}"/>
  <sortState xmlns:xlrd2="http://schemas.microsoft.com/office/spreadsheetml/2017/richdata2" ref="A6:K25">
    <sortCondition ref="A5:A25"/>
  </sortState>
  <tableColumns count="11">
    <tableColumn id="1" xr3:uid="{A3A0A1DE-5A46-499E-90C7-5B01ECF6379B}" name="#" dataDxfId="195">
      <calculatedColumnFormula>'Key (do not release)'!A39</calculatedColumnFormula>
    </tableColumn>
    <tableColumn id="6" xr3:uid="{4F3201C1-46E0-465E-9D5A-B50A785B0515}" name="Vendor Name" dataDxfId="194">
      <calculatedColumnFormula>'Key (do not release)'!B39</calculatedColumnFormula>
    </tableColumn>
    <tableColumn id="10" xr3:uid="{7D56815E-7BCC-402C-B80E-44EE4F0DEF27}" name="Quote #" dataDxfId="193">
      <calculatedColumnFormula>'Key (do not release)'!C39</calculatedColumnFormula>
    </tableColumn>
    <tableColumn id="2" xr3:uid="{11D66402-C126-493E-97E5-2EF31432E84C}" name="Technical" dataDxfId="192"/>
    <tableColumn id="9" xr3:uid="{B77796E4-AD26-4F01-9128-F41F1AAB3215}" name="Presentation" dataDxfId="191"/>
    <tableColumn id="3" xr3:uid="{9C69D0A8-2703-4648-8736-6E0C0D4AA0DF}" name="Cost" dataDxfId="190"/>
    <tableColumn id="8" xr3:uid="{38BF425F-7C7D-420A-8A84-288C4FD76079}" name="Revenue" dataDxfId="189"/>
    <tableColumn id="11" xr3:uid="{939CC0F0-C1BA-4ADF-9138-B42759E31607}" name="NV Pref." dataDxfId="188"/>
    <tableColumn id="7" xr3:uid="{B6316DF7-489F-4580-B815-44D12AFC6804}" name="Vet. Pref." dataDxfId="187">
      <calculatedColumnFormula>IF('Key (do not release)'!D39="y", (Table28[[#This Row],[Technical]]+Table28[[#This Row],[Cost]]+Table28[[#This Row],[Presentation]])*0.05,IF('Key (do not release)'!D39="yes", (Table28[[#This Row],[Technical]]+Table28[[#This Row],[Cost]]+Table28[[#This Row],[Presentation]])*0.05,0))</calculatedColumnFormula>
    </tableColumn>
    <tableColumn id="4" xr3:uid="{F79825BB-A486-4FDF-A905-77D199B4B0DE}" name="Total" dataDxfId="186">
      <calculatedColumnFormula>IF(SUM(D6:I6)=0,"-",SUM(D6:I6))</calculatedColumnFormula>
    </tableColumn>
    <tableColumn id="5" xr3:uid="{ABFFE12B-A7B4-4E63-9579-9D37DBAE8841}" name="Rank" dataDxfId="185">
      <calculatedColumnFormula>IFERROR(RANK(J6,$J$6:$J$25),"")</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8BEF3-C2ED-4175-9993-8BDDB7765625}" name="Table17" displayName="Table17" ref="A7:AQ24" totalsRowCount="1" headerRowDxfId="184" dataDxfId="183" totalsRowDxfId="182">
  <autoFilter ref="A7:AQ23" xr:uid="{00000000-0009-0000-0100-000001000000}"/>
  <tableColumns count="43">
    <tableColumn id="1" xr3:uid="{35B2B9B0-678B-499E-BC8C-5697D7C42CFC}" name="Line" dataDxfId="181" totalsRowDxfId="180" dataCellStyle="Normal 2"/>
    <tableColumn id="2" xr3:uid="{69B56ABC-97BC-41C3-A184-1520B8426255}" name="Item" dataDxfId="179" totalsRowDxfId="178" dataCellStyle="Normal 2"/>
    <tableColumn id="3" xr3:uid="{D32342EA-EF9B-4FB9-B9EA-323CE5400006}" name="Quantity" totalsRowLabel="Vendor Price (VP)" dataDxfId="177" totalsRowDxfId="176" dataCellStyle="Normal 2"/>
    <tableColumn id="5" xr3:uid="{7CA427E9-F98D-4E79-B8B6-FE423B9A91DB}" name="Unit Price 01" dataDxfId="175" totalsRowDxfId="174" dataCellStyle="Normal 2"/>
    <tableColumn id="6" xr3:uid="{5BCEC1E7-B2CA-4BCD-A31A-2DF9A0D95B41}" name="Ext. Price 01" totalsRowFunction="sum" dataDxfId="173" totalsRowDxfId="172" dataCellStyle="Normal 2">
      <calculatedColumnFormula>Table17[[#This Row],[Unit Price 01]]*Table17[[#This Row],[Quantity]]</calculatedColumnFormula>
    </tableColumn>
    <tableColumn id="7" xr3:uid="{F4221825-C6B8-4E7A-8703-67FB7DA94503}" name="Unit Price 02" dataDxfId="171" totalsRowDxfId="170" dataCellStyle="Normal 2"/>
    <tableColumn id="8" xr3:uid="{D9BE09A5-B2C3-4B06-8B17-34F2E539C4C8}" name="Ext. Price 02" totalsRowFunction="sum" dataDxfId="169" totalsRowDxfId="168" dataCellStyle="Normal 2">
      <calculatedColumnFormula>Table17[[#This Row],[Unit Price 02]]*Table17[[#This Row],[Quantity]]</calculatedColumnFormula>
    </tableColumn>
    <tableColumn id="9" xr3:uid="{C96B2925-3368-4BA9-9042-1E54BEAED7F8}" name="Unit Price 03" dataDxfId="167" totalsRowDxfId="166" dataCellStyle="Normal 2"/>
    <tableColumn id="10" xr3:uid="{D9C8D042-D162-4060-A0B5-3191D8B0AEB4}" name="Ext. Price 03" totalsRowFunction="sum" dataDxfId="165" totalsRowDxfId="164" dataCellStyle="Normal 2">
      <calculatedColumnFormula>Table17[[#This Row],[Unit Price 03]]*Table17[[#This Row],[Quantity]]</calculatedColumnFormula>
    </tableColumn>
    <tableColumn id="11" xr3:uid="{796894C2-CAE8-43F5-969D-EA42BB641D84}" name="Unit Price 04" dataDxfId="163" totalsRowDxfId="162" dataCellStyle="Normal 2"/>
    <tableColumn id="12" xr3:uid="{C33FE03F-58A9-4D64-8BC7-A638BAACA1B1}" name="Ext. Price 04" totalsRowFunction="sum" dataDxfId="161" totalsRowDxfId="160" dataCellStyle="Normal 2">
      <calculatedColumnFormula>Table17[[#This Row],[Unit Price 04]]*Table17[[#This Row],[Quantity]]</calculatedColumnFormula>
    </tableColumn>
    <tableColumn id="13" xr3:uid="{19D644F6-4F75-45E0-AD13-8FBF49967A15}" name="Unit Price 05" dataDxfId="159" totalsRowDxfId="158" dataCellStyle="Normal 2"/>
    <tableColumn id="14" xr3:uid="{80509F12-3B51-49ED-A99C-FE96FEA925FE}" name="Ext. Price 05" totalsRowFunction="sum" dataDxfId="157" totalsRowDxfId="156" dataCellStyle="Normal 2">
      <calculatedColumnFormula>Table17[[#This Row],[Unit Price 05]]*Table17[[#This Row],[Quantity]]</calculatedColumnFormula>
    </tableColumn>
    <tableColumn id="15" xr3:uid="{84C95A91-9480-4732-BE91-D18408D68741}" name="Unit Price 06" dataDxfId="155" totalsRowDxfId="154" dataCellStyle="Normal 2"/>
    <tableColumn id="16" xr3:uid="{2D8830ED-8091-4716-A2BF-30FB073500FB}" name="Ext. Price 06" totalsRowFunction="sum" dataDxfId="153" totalsRowDxfId="152" dataCellStyle="Normal 2">
      <calculatedColumnFormula>Table17[[#This Row],[Unit Price 06]]*Table17[[#This Row],[Quantity]]</calculatedColumnFormula>
    </tableColumn>
    <tableColumn id="17" xr3:uid="{DC1CDC21-3EF5-4D22-A42C-E87001D3F090}" name="Unit Price 07" dataDxfId="151" totalsRowDxfId="150"/>
    <tableColumn id="18" xr3:uid="{81D63D4F-EF92-4F16-980A-A588BFAC00B4}" name="Ext. Price 07" totalsRowFunction="sum" dataDxfId="149" totalsRowDxfId="148">
      <calculatedColumnFormula>Table17[[#This Row],[Unit Price 07]]*Table17[[#This Row],[Quantity]]</calculatedColumnFormula>
    </tableColumn>
    <tableColumn id="19" xr3:uid="{8635921F-B619-4E7E-BC21-51AE73FC9F40}" name="Unit Price 08" dataDxfId="147" totalsRowDxfId="146" dataCellStyle="Normal 2"/>
    <tableColumn id="20" xr3:uid="{838AE679-E16E-4E5B-86C1-8D972C8910CE}" name="Ext. Price 08" totalsRowFunction="sum" dataDxfId="145" totalsRowDxfId="144" dataCellStyle="Normal 2">
      <calculatedColumnFormula>Table17[[#This Row],[Unit Price 08]]*Table17[[#This Row],[Quantity]]</calculatedColumnFormula>
    </tableColumn>
    <tableColumn id="21" xr3:uid="{1FD45D90-EA3F-42E1-8CB6-8C55F0274D09}" name="Unit Price 09" dataDxfId="143" totalsRowDxfId="142" dataCellStyle="Normal 2"/>
    <tableColumn id="22" xr3:uid="{6275783C-F437-48DB-B68E-1D8841DDA8C0}" name="Ext. Price 09" totalsRowFunction="sum" dataDxfId="141" totalsRowDxfId="140" dataCellStyle="Normal 2">
      <calculatedColumnFormula>Table17[[#This Row],[Unit Price 09]]*Table17[[#This Row],[Quantity]]</calculatedColumnFormula>
    </tableColumn>
    <tableColumn id="23" xr3:uid="{8C92B66E-5061-42F8-8855-51A096A4DE6B}" name="Unit Price 10" dataDxfId="139" totalsRowDxfId="138" dataCellStyle="Normal 2"/>
    <tableColumn id="24" xr3:uid="{017751AA-B688-4F1F-89A5-8E447CD41C75}" name="Ext. Price 10" totalsRowFunction="sum" dataDxfId="137" totalsRowDxfId="136" dataCellStyle="Normal 2">
      <calculatedColumnFormula>Table17[[#This Row],[Unit Price 10]]*Table17[[#This Row],[Quantity]]</calculatedColumnFormula>
    </tableColumn>
    <tableColumn id="25" xr3:uid="{41BDC56B-5DF5-483B-AC13-B917C0CEB9A3}" name="Unit Price 11" dataDxfId="135" totalsRowDxfId="134" dataCellStyle="Normal 2"/>
    <tableColumn id="26" xr3:uid="{D8ECF72C-78D0-402F-BB9A-A905DA4EED53}" name="Ext. Price 11" totalsRowFunction="sum" dataDxfId="133" totalsRowDxfId="132" dataCellStyle="Normal 2">
      <calculatedColumnFormula>Table17[[#This Row],[Unit Price 11]]*Table17[[#This Row],[Quantity]]</calculatedColumnFormula>
    </tableColumn>
    <tableColumn id="27" xr3:uid="{FC7A46F3-CF8D-4A8C-809B-AE50607D70EB}" name="Unit Price 12" dataDxfId="131" totalsRowDxfId="130" dataCellStyle="Normal 2"/>
    <tableColumn id="28" xr3:uid="{D4841136-FDF1-40FD-9CBF-ADABC65F7ED0}" name="Ext. Price 12" totalsRowFunction="sum" dataDxfId="129" totalsRowDxfId="128" dataCellStyle="Normal 2">
      <calculatedColumnFormula>Table17[[#This Row],[Unit Price 12]]*Table17[[#This Row],[Quantity]]</calculatedColumnFormula>
    </tableColumn>
    <tableColumn id="29" xr3:uid="{BEE77B46-FC5C-4186-A23F-9F0D933DF31D}" name="Unit Price 13" dataDxfId="127" totalsRowDxfId="126" dataCellStyle="Normal 2"/>
    <tableColumn id="30" xr3:uid="{32DBDEA8-49C6-41CC-AA26-F788FA289127}" name="Ext. Price 13" totalsRowFunction="sum" dataDxfId="125" totalsRowDxfId="124" dataCellStyle="Normal 2">
      <calculatedColumnFormula>Table17[[#This Row],[Unit Price 13]]*Table17[[#This Row],[Quantity]]</calculatedColumnFormula>
    </tableColumn>
    <tableColumn id="31" xr3:uid="{089062CC-89EF-40AC-AA51-CDAC9F05DE4B}" name="Unit Price 14" dataDxfId="123" totalsRowDxfId="122" dataCellStyle="Normal 2"/>
    <tableColumn id="32" xr3:uid="{142B66C7-D362-4997-9096-8F5DD9FB2004}" name="Ext. Price 14" totalsRowFunction="sum" dataDxfId="121" totalsRowDxfId="120" dataCellStyle="Normal 2">
      <calculatedColumnFormula>Table17[[#This Row],[Unit Price 14]]*Table17[[#This Row],[Quantity]]</calculatedColumnFormula>
    </tableColumn>
    <tableColumn id="33" xr3:uid="{94F3B831-0ECD-4CA9-9EA3-2CD9BE69E3C1}" name="Unit Price 15" dataDxfId="119" totalsRowDxfId="118" dataCellStyle="Normal 2"/>
    <tableColumn id="34" xr3:uid="{350AC47D-7AE1-4C98-A6A3-F5D2598D18B6}" name="Ext. Price 15" totalsRowFunction="sum" dataDxfId="117" totalsRowDxfId="116" dataCellStyle="Normal 2">
      <calculatedColumnFormula>Table17[[#This Row],[Unit Price 15]]*Table17[[#This Row],[Quantity]]</calculatedColumnFormula>
    </tableColumn>
    <tableColumn id="35" xr3:uid="{0C7DF503-ADF5-4805-B6F8-7955CB9BB3DF}" name="Unit Price 16" dataDxfId="115" totalsRowDxfId="114" dataCellStyle="Normal 2"/>
    <tableColumn id="36" xr3:uid="{E7CCFD9E-F396-4031-9A49-D3DF5BF84042}" name="Ext. Price 16" totalsRowFunction="sum" dataDxfId="113" totalsRowDxfId="112" dataCellStyle="Normal 2">
      <calculatedColumnFormula>Table17[[#This Row],[Unit Price 15]]*Table17[[#This Row],[Quantity]]</calculatedColumnFormula>
    </tableColumn>
    <tableColumn id="37" xr3:uid="{6A02B132-D59D-4C94-9C4F-2B2E2712DB0A}" name="Unit Price 17" dataDxfId="111" totalsRowDxfId="110" dataCellStyle="Normal 2"/>
    <tableColumn id="38" xr3:uid="{A60CA72A-0DBB-4597-8DF2-DBA2206CC58D}" name="Ext. Price 17" totalsRowFunction="sum" dataDxfId="109" totalsRowDxfId="108" dataCellStyle="Normal 2">
      <calculatedColumnFormula>Table17[[#This Row],[Unit Price 15]]*Table17[[#This Row],[Quantity]]</calculatedColumnFormula>
    </tableColumn>
    <tableColumn id="39" xr3:uid="{29193077-E63D-45E9-BABB-A260112BA5E2}" name="Unit Price 18" dataDxfId="107" totalsRowDxfId="106" dataCellStyle="Normal 2"/>
    <tableColumn id="40" xr3:uid="{276AB45B-7838-4DC6-8874-976B275521BA}" name="Ext. Price 18" totalsRowFunction="sum" dataDxfId="105" totalsRowDxfId="104" dataCellStyle="Normal 2">
      <calculatedColumnFormula>Table17[[#This Row],[Unit Price 15]]*Table17[[#This Row],[Quantity]]</calculatedColumnFormula>
    </tableColumn>
    <tableColumn id="41" xr3:uid="{0ED3DB49-B3CF-493D-9F2B-BCDF0461D555}" name="Unit Price 19" dataDxfId="103" totalsRowDxfId="102" dataCellStyle="Normal 2"/>
    <tableColumn id="42" xr3:uid="{0103D524-1996-4D9D-91C7-D8DB277F6752}" name="Ext. Price 19" totalsRowFunction="sum" dataDxfId="101" totalsRowDxfId="100" dataCellStyle="Normal 2">
      <calculatedColumnFormula>Table17[[#This Row],[Unit Price 15]]*Table17[[#This Row],[Quantity]]</calculatedColumnFormula>
    </tableColumn>
    <tableColumn id="43" xr3:uid="{7D16C2EA-36CD-4E82-8FB3-7EFAE1F8F1B4}" name="Unit Price 20" dataDxfId="99" totalsRowDxfId="98" dataCellStyle="Normal 2"/>
    <tableColumn id="44" xr3:uid="{DD9DF8A7-353C-4384-8D5C-BB8F3F00834A}" name="Ext. Price 20" totalsRowFunction="sum" dataDxfId="97" totalsRowDxfId="96" dataCellStyle="Normal 2">
      <calculatedColumnFormula>Table17[[#This Row],[Unit Price 15]]*Table17[[#This Row],[Quantity]]</calculatedColumnFormula>
    </tableColumn>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DEADDF-A4A7-418D-A222-7175D74238D1}" name="Table174" displayName="Table174" ref="A7:AQ24" totalsRowCount="1" headerRowDxfId="95" dataDxfId="94" totalsRowDxfId="93">
  <autoFilter ref="A7:AQ23" xr:uid="{00000000-0009-0000-0100-000001000000}"/>
  <tableColumns count="43">
    <tableColumn id="1" xr3:uid="{7D470CAE-691C-4900-A39A-A9A37A54771B}" name="Line" dataDxfId="92" totalsRowDxfId="91" dataCellStyle="Normal 2"/>
    <tableColumn id="2" xr3:uid="{9CF6752A-25A9-466E-990C-71CC18A40AE0}" name="Item" dataDxfId="90" totalsRowDxfId="89" dataCellStyle="Normal 2"/>
    <tableColumn id="3" xr3:uid="{05D1E483-E1C0-4384-A5E8-AAB37EF1EAD5}" name="Quantity" totalsRowLabel=" Vendor Revenue (VR) " dataDxfId="88" totalsRowDxfId="87" dataCellStyle="Normal 2"/>
    <tableColumn id="5" xr3:uid="{1087738F-50ED-4152-82A4-7BF683B35805}" name="Unit Price 01" dataDxfId="86" totalsRowDxfId="85" dataCellStyle="Normal 2"/>
    <tableColumn id="6" xr3:uid="{7B44CC40-9ABB-4239-B982-294C79D2E95F}" name="Ext. Price 01" totalsRowFunction="sum" dataDxfId="84" totalsRowDxfId="83" dataCellStyle="Normal 2">
      <calculatedColumnFormula>Table174[[#This Row],[Unit Price 01]]*Table174[[#This Row],[Quantity]]</calculatedColumnFormula>
    </tableColumn>
    <tableColumn id="7" xr3:uid="{E0FFB125-C635-4691-9761-49DDC0B6D6EE}" name="Unit Price 02" dataDxfId="82" totalsRowDxfId="81" dataCellStyle="Normal 2"/>
    <tableColumn id="8" xr3:uid="{B3D37375-4E73-4CBD-95C1-C4AED2DFA16A}" name="Ext. Price 02" totalsRowFunction="sum" dataDxfId="80" totalsRowDxfId="79" dataCellStyle="Normal 2">
      <calculatedColumnFormula>Table174[[#This Row],[Unit Price 02]]*Table174[[#This Row],[Quantity]]</calculatedColumnFormula>
    </tableColumn>
    <tableColumn id="9" xr3:uid="{AEFD4755-F65A-4E37-9D8C-C106A838C6E5}" name="Unit Price 03" dataDxfId="78" totalsRowDxfId="77" dataCellStyle="Normal 2"/>
    <tableColumn id="10" xr3:uid="{16935331-1FA3-4CED-A0BB-317871BDACEE}" name="Ext. Price 03" totalsRowFunction="sum" dataDxfId="76" totalsRowDxfId="75" dataCellStyle="Normal 2">
      <calculatedColumnFormula>Table174[[#This Row],[Unit Price 03]]*Table174[[#This Row],[Quantity]]</calculatedColumnFormula>
    </tableColumn>
    <tableColumn id="11" xr3:uid="{E3D0AA37-B195-4812-B371-B08098669E1B}" name="Unit Price 04" dataDxfId="74" totalsRowDxfId="73" dataCellStyle="Normal 2"/>
    <tableColumn id="12" xr3:uid="{2B2C3D5C-7B11-450F-943D-1BF386646704}" name="Ext. Price 04" totalsRowFunction="sum" dataDxfId="72" totalsRowDxfId="71" dataCellStyle="Normal 2">
      <calculatedColumnFormula>Table174[[#This Row],[Unit Price 04]]*Table174[[#This Row],[Quantity]]</calculatedColumnFormula>
    </tableColumn>
    <tableColumn id="13" xr3:uid="{F4F9DEB9-3E9C-4962-A4B4-AABC9D9655AC}" name="Unit Price 05" dataDxfId="70" totalsRowDxfId="69" dataCellStyle="Normal 2"/>
    <tableColumn id="14" xr3:uid="{EAFF7CB3-0639-429C-A27F-BF87BB68474C}" name="Ext. Price 05" totalsRowFunction="sum" dataDxfId="68" totalsRowDxfId="67" dataCellStyle="Normal 2">
      <calculatedColumnFormula>Table174[[#This Row],[Unit Price 05]]*Table174[[#This Row],[Quantity]]</calculatedColumnFormula>
    </tableColumn>
    <tableColumn id="15" xr3:uid="{C092AEDB-3C0D-43E2-986F-30D82624D9FB}" name="Unit Price 06" dataDxfId="66" totalsRowDxfId="65" dataCellStyle="Normal 2"/>
    <tableColumn id="16" xr3:uid="{D458750C-CED7-44BF-A9EC-6C0E8FD387F4}" name="Ext. Price 06" totalsRowFunction="sum" dataDxfId="64" totalsRowDxfId="63" dataCellStyle="Normal 2">
      <calculatedColumnFormula>Table174[[#This Row],[Unit Price 06]]*Table174[[#This Row],[Quantity]]</calculatedColumnFormula>
    </tableColumn>
    <tableColumn id="17" xr3:uid="{24BCC9C0-398A-4046-8BB3-34968F927FCF}" name="Unit Price 07" dataDxfId="62" totalsRowDxfId="61"/>
    <tableColumn id="18" xr3:uid="{836AC07F-8EB2-4210-9D65-566AE600834B}" name="Ext. Price 07" totalsRowFunction="sum" dataDxfId="60" totalsRowDxfId="59">
      <calculatedColumnFormula>Table174[[#This Row],[Unit Price 07]]*Table174[[#This Row],[Quantity]]</calculatedColumnFormula>
    </tableColumn>
    <tableColumn id="19" xr3:uid="{9F6FE6CE-6DA3-4D75-ACEF-7E15C7705204}" name="Unit Price 08" dataDxfId="58" totalsRowDxfId="57" dataCellStyle="Normal 2"/>
    <tableColumn id="20" xr3:uid="{E5E2F052-5844-4558-8E5A-FC961826EFC6}" name="Ext. Price 08" totalsRowFunction="sum" dataDxfId="56" totalsRowDxfId="55" dataCellStyle="Normal 2">
      <calculatedColumnFormula>Table174[[#This Row],[Unit Price 08]]*Table174[[#This Row],[Quantity]]</calculatedColumnFormula>
    </tableColumn>
    <tableColumn id="21" xr3:uid="{7785E7C3-3E8C-4547-854D-271553B78D2F}" name="Unit Price 09" dataDxfId="54" totalsRowDxfId="53" dataCellStyle="Normal 2"/>
    <tableColumn id="22" xr3:uid="{00B1D4C7-4CF9-4493-88BE-2EAF49A46D7D}" name="Ext. Price 09" totalsRowFunction="sum" dataDxfId="52" totalsRowDxfId="51" dataCellStyle="Normal 2">
      <calculatedColumnFormula>Table174[[#This Row],[Unit Price 09]]*Table174[[#This Row],[Quantity]]</calculatedColumnFormula>
    </tableColumn>
    <tableColumn id="23" xr3:uid="{3ABD05A9-FEF3-4B77-B2C8-5E8EBFE20FF4}" name="Unit Price 10" dataDxfId="50" totalsRowDxfId="49" dataCellStyle="Normal 2"/>
    <tableColumn id="24" xr3:uid="{9A23B565-2245-4A15-8FBA-9C059387673A}" name="Ext. Price 10" totalsRowFunction="sum" dataDxfId="48" totalsRowDxfId="47" dataCellStyle="Normal 2">
      <calculatedColumnFormula>Table174[[#This Row],[Unit Price 10]]*Table174[[#This Row],[Quantity]]</calculatedColumnFormula>
    </tableColumn>
    <tableColumn id="25" xr3:uid="{7A4DBD8B-A839-46AC-B550-9092C125BFD6}" name="Unit Price 11" dataDxfId="46" totalsRowDxfId="45" dataCellStyle="Normal 2"/>
    <tableColumn id="26" xr3:uid="{C9C2D1A1-14E8-4285-B62F-2026C3E188FB}" name="Ext. Price 11" totalsRowFunction="sum" dataDxfId="44" totalsRowDxfId="43" dataCellStyle="Normal 2">
      <calculatedColumnFormula>Table174[[#This Row],[Unit Price 11]]*Table174[[#This Row],[Quantity]]</calculatedColumnFormula>
    </tableColumn>
    <tableColumn id="27" xr3:uid="{BED85507-7C52-4194-9E48-405858A43589}" name="Unit Price 12" dataDxfId="42" totalsRowDxfId="41" dataCellStyle="Normal 2"/>
    <tableColumn id="28" xr3:uid="{5C204976-3B22-4A72-A188-3FBAB490A58D}" name="Ext. Price 12" totalsRowFunction="sum" dataDxfId="40" totalsRowDxfId="39" dataCellStyle="Normal 2">
      <calculatedColumnFormula>Table174[[#This Row],[Unit Price 12]]*Table174[[#This Row],[Quantity]]</calculatedColumnFormula>
    </tableColumn>
    <tableColumn id="29" xr3:uid="{CA58C41E-37E1-4254-9F9D-B3726117C0A3}" name="Unit Price 13" dataDxfId="38" totalsRowDxfId="37" dataCellStyle="Normal 2"/>
    <tableColumn id="30" xr3:uid="{FC360133-9CFD-4FF6-9894-C463C0AE2901}" name="Ext. Price 13" totalsRowFunction="sum" dataDxfId="36" totalsRowDxfId="35" dataCellStyle="Normal 2">
      <calculatedColumnFormula>Table174[[#This Row],[Unit Price 13]]*Table174[[#This Row],[Quantity]]</calculatedColumnFormula>
    </tableColumn>
    <tableColumn id="31" xr3:uid="{F4BEDDE9-F856-40A2-AAA2-E556EFFD9344}" name="Unit Price 14" dataDxfId="34" totalsRowDxfId="33" dataCellStyle="Normal 2"/>
    <tableColumn id="32" xr3:uid="{CB402D20-63E3-44AB-86BF-77BE875DCBDA}" name="Ext. Price 14" totalsRowFunction="sum" dataDxfId="32" totalsRowDxfId="31" dataCellStyle="Normal 2">
      <calculatedColumnFormula>Table174[[#This Row],[Unit Price 14]]*Table174[[#This Row],[Quantity]]</calculatedColumnFormula>
    </tableColumn>
    <tableColumn id="33" xr3:uid="{A0C21F2A-4945-4117-8DD9-A65F40911D9A}" name="Unit Price 15" dataDxfId="30" totalsRowDxfId="29" dataCellStyle="Normal 2"/>
    <tableColumn id="34" xr3:uid="{40840969-D200-4E2B-9568-30C10BC17E69}" name="Ext. Price 15" totalsRowFunction="sum" dataDxfId="28" totalsRowDxfId="27" dataCellStyle="Normal 2">
      <calculatedColumnFormula>Table174[[#This Row],[Unit Price 15]]*Table174[[#This Row],[Quantity]]</calculatedColumnFormula>
    </tableColumn>
    <tableColumn id="35" xr3:uid="{3A5FB9C9-ADEE-44B0-8508-1FB8C6DE1D43}" name="Unit Price 16" dataDxfId="26" totalsRowDxfId="25" dataCellStyle="Normal 2"/>
    <tableColumn id="36" xr3:uid="{7E0D915F-1E00-44AA-9697-4836988D71D8}" name="Ext. Price 16" totalsRowFunction="sum" dataDxfId="24" totalsRowDxfId="23" dataCellStyle="Normal 2">
      <calculatedColumnFormula>Table174[[#This Row],[Unit Price 15]]*Table174[[#This Row],[Quantity]]</calculatedColumnFormula>
    </tableColumn>
    <tableColumn id="37" xr3:uid="{7262E65D-D934-489A-823C-09EA05590442}" name="Unit Price 17" dataDxfId="22" totalsRowDxfId="21" dataCellStyle="Normal 2"/>
    <tableColumn id="38" xr3:uid="{E4DC5442-9B42-4D30-A1FD-ED6023F56067}" name="Ext. Price 17" totalsRowFunction="sum" dataDxfId="20" totalsRowDxfId="19" dataCellStyle="Normal 2">
      <calculatedColumnFormula>Table174[[#This Row],[Unit Price 15]]*Table174[[#This Row],[Quantity]]</calculatedColumnFormula>
    </tableColumn>
    <tableColumn id="39" xr3:uid="{FB6B5F07-EAA3-41D3-A890-90BD57562983}" name="Unit Price 18" dataDxfId="18" totalsRowDxfId="17" dataCellStyle="Normal 2"/>
    <tableColumn id="40" xr3:uid="{3CA14F3D-29D7-4269-8004-5730B0A6148B}" name="Ext. Price 18" totalsRowFunction="sum" dataDxfId="16" totalsRowDxfId="15" dataCellStyle="Normal 2">
      <calculatedColumnFormula>Table174[[#This Row],[Unit Price 15]]*Table174[[#This Row],[Quantity]]</calculatedColumnFormula>
    </tableColumn>
    <tableColumn id="41" xr3:uid="{97EFE601-AE5E-41A9-8FDD-60A5B9782D9F}" name="Unit Price 19" dataDxfId="14" totalsRowDxfId="13" dataCellStyle="Normal 2"/>
    <tableColumn id="42" xr3:uid="{0112030F-D3A0-4830-B70C-392EFD0FE589}" name="Ext. Price 19" totalsRowFunction="sum" dataDxfId="12" totalsRowDxfId="11" dataCellStyle="Normal 2">
      <calculatedColumnFormula>Table174[[#This Row],[Unit Price 15]]*Table174[[#This Row],[Quantity]]</calculatedColumnFormula>
    </tableColumn>
    <tableColumn id="43" xr3:uid="{01E33CCA-DD3B-417C-88BC-3FF0681C63B8}" name="Unit Price 20" dataDxfId="10" totalsRowDxfId="9" dataCellStyle="Normal 2"/>
    <tableColumn id="44" xr3:uid="{97286103-711F-43E6-8B56-634F04F4B495}" name="Ext. Price 20" totalsRowFunction="sum" dataDxfId="8" totalsRowDxfId="7" dataCellStyle="Normal 2">
      <calculatedColumnFormula>Table174[[#This Row],[Unit Price 15]]*Table174[[#This Row],[Quantity]]</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risk.nv.gov/Contracts/CR/" TargetMode="External"/><Relationship Id="rId7" Type="http://schemas.openxmlformats.org/officeDocument/2006/relationships/printerSettings" Target="../printerSettings/printerSettings1.bin"/><Relationship Id="rId2" Type="http://schemas.openxmlformats.org/officeDocument/2006/relationships/hyperlink" Target="https://budget.nv.gov/Training/Training/" TargetMode="External"/><Relationship Id="rId1" Type="http://schemas.openxmlformats.org/officeDocument/2006/relationships/hyperlink" Target="https://purchasing.nv.gov/contact/Who_is_my_Purchasing_Officer/" TargetMode="External"/><Relationship Id="rId6" Type="http://schemas.openxmlformats.org/officeDocument/2006/relationships/hyperlink" Target="https://purchasing.nv.gov/Contracts/ToolBox/" TargetMode="External"/><Relationship Id="rId5" Type="http://schemas.openxmlformats.org/officeDocument/2006/relationships/hyperlink" Target="http://dawn12.state.nv.us:7778/pls/prodsw/vendor_detail_input" TargetMode="External"/><Relationship Id="rId4" Type="http://schemas.openxmlformats.org/officeDocument/2006/relationships/hyperlink" Target="https://esos.nv.gov/EntitySearch/OnlineEntitySear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1DC0-2E35-4554-B69C-669E5D5250A7}">
  <sheetPr>
    <tabColor rgb="FF7030A0"/>
  </sheetPr>
  <dimension ref="A1:E93"/>
  <sheetViews>
    <sheetView tabSelected="1" topLeftCell="A49" zoomScale="130" zoomScaleNormal="130" zoomScaleSheetLayoutView="115" workbookViewId="0">
      <selection activeCell="F56" sqref="F56:G56"/>
    </sheetView>
  </sheetViews>
  <sheetFormatPr defaultRowHeight="15" x14ac:dyDescent="0.25"/>
  <cols>
    <col min="1" max="1" width="11.42578125" style="123" customWidth="1"/>
    <col min="2" max="2" width="9.7109375" style="126" bestFit="1" customWidth="1"/>
    <col min="3" max="3" width="82.42578125" style="121" customWidth="1"/>
    <col min="4" max="4" width="13.85546875" style="121" customWidth="1"/>
    <col min="5" max="5" width="61.28515625" style="121" bestFit="1" customWidth="1"/>
    <col min="6" max="16384" width="9.140625" style="121"/>
  </cols>
  <sheetData>
    <row r="1" spans="1:5" x14ac:dyDescent="0.25">
      <c r="A1" s="127" t="s">
        <v>181</v>
      </c>
      <c r="B1" s="128" t="s">
        <v>184</v>
      </c>
      <c r="C1" s="129" t="s">
        <v>86</v>
      </c>
      <c r="D1" s="129" t="s">
        <v>226</v>
      </c>
      <c r="E1" s="130" t="s">
        <v>201</v>
      </c>
    </row>
    <row r="2" spans="1:5" x14ac:dyDescent="0.25">
      <c r="A2" s="133" t="s">
        <v>182</v>
      </c>
      <c r="B2" s="128"/>
      <c r="C2" s="129"/>
      <c r="D2" s="129"/>
      <c r="E2" s="130"/>
    </row>
    <row r="3" spans="1:5" x14ac:dyDescent="0.25">
      <c r="A3" s="131"/>
      <c r="B3" s="124"/>
      <c r="C3" s="122" t="s">
        <v>290</v>
      </c>
      <c r="D3" s="122" t="s">
        <v>228</v>
      </c>
      <c r="E3" s="138" t="s">
        <v>314</v>
      </c>
    </row>
    <row r="4" spans="1:5" x14ac:dyDescent="0.25">
      <c r="A4" s="131"/>
      <c r="B4" s="124"/>
      <c r="C4" s="122" t="s">
        <v>284</v>
      </c>
      <c r="D4" s="122" t="s">
        <v>229</v>
      </c>
      <c r="E4" s="136" t="s">
        <v>285</v>
      </c>
    </row>
    <row r="5" spans="1:5" x14ac:dyDescent="0.25">
      <c r="A5" s="131"/>
      <c r="B5" s="124"/>
      <c r="C5" s="122" t="s">
        <v>286</v>
      </c>
      <c r="D5" s="122" t="s">
        <v>228</v>
      </c>
      <c r="E5" s="136" t="s">
        <v>289</v>
      </c>
    </row>
    <row r="6" spans="1:5" x14ac:dyDescent="0.25">
      <c r="A6" s="131"/>
      <c r="B6" s="124"/>
      <c r="C6" s="122" t="s">
        <v>287</v>
      </c>
      <c r="D6" s="122" t="s">
        <v>228</v>
      </c>
      <c r="E6" s="136" t="s">
        <v>288</v>
      </c>
    </row>
    <row r="7" spans="1:5" x14ac:dyDescent="0.25">
      <c r="A7" s="131"/>
      <c r="B7" s="124"/>
      <c r="C7" s="122" t="s">
        <v>298</v>
      </c>
      <c r="D7" s="122" t="s">
        <v>227</v>
      </c>
      <c r="E7" s="136" t="s">
        <v>300</v>
      </c>
    </row>
    <row r="8" spans="1:5" ht="26.25" x14ac:dyDescent="0.25">
      <c r="A8" s="127"/>
      <c r="B8" s="124"/>
      <c r="C8" s="122" t="s">
        <v>296</v>
      </c>
      <c r="D8" s="122" t="s">
        <v>227</v>
      </c>
      <c r="E8" s="136" t="s">
        <v>301</v>
      </c>
    </row>
    <row r="9" spans="1:5" x14ac:dyDescent="0.25">
      <c r="A9" s="134" t="s">
        <v>186</v>
      </c>
      <c r="B9" s="124"/>
      <c r="C9" s="122"/>
      <c r="D9" s="122"/>
    </row>
    <row r="10" spans="1:5" x14ac:dyDescent="0.25">
      <c r="A10" s="131"/>
      <c r="B10" s="124"/>
      <c r="C10" s="122" t="s">
        <v>203</v>
      </c>
      <c r="D10" s="122" t="s">
        <v>227</v>
      </c>
      <c r="E10" s="136" t="s">
        <v>299</v>
      </c>
    </row>
    <row r="11" spans="1:5" ht="26.25" x14ac:dyDescent="0.25">
      <c r="A11" s="131"/>
      <c r="B11" s="124" t="s">
        <v>185</v>
      </c>
      <c r="C11" s="122" t="s">
        <v>202</v>
      </c>
      <c r="D11" s="122" t="s">
        <v>230</v>
      </c>
      <c r="E11" s="121" t="s">
        <v>241</v>
      </c>
    </row>
    <row r="12" spans="1:5" x14ac:dyDescent="0.25">
      <c r="A12" s="131"/>
      <c r="B12" s="124"/>
      <c r="C12" s="122" t="s">
        <v>216</v>
      </c>
      <c r="D12" s="122" t="s">
        <v>228</v>
      </c>
      <c r="E12" s="121" t="s">
        <v>248</v>
      </c>
    </row>
    <row r="13" spans="1:5" ht="26.25" x14ac:dyDescent="0.25">
      <c r="A13" s="131"/>
      <c r="B13" s="124" t="s">
        <v>185</v>
      </c>
      <c r="C13" s="122" t="s">
        <v>297</v>
      </c>
      <c r="D13" s="122" t="s">
        <v>229</v>
      </c>
      <c r="E13" s="138" t="s">
        <v>315</v>
      </c>
    </row>
    <row r="14" spans="1:5" x14ac:dyDescent="0.25">
      <c r="A14" s="131"/>
      <c r="B14" s="124"/>
      <c r="C14" s="122" t="s">
        <v>281</v>
      </c>
      <c r="D14" s="122" t="s">
        <v>227</v>
      </c>
      <c r="E14" s="121" t="s">
        <v>232</v>
      </c>
    </row>
    <row r="15" spans="1:5" x14ac:dyDescent="0.25">
      <c r="A15" s="131"/>
      <c r="B15" s="124"/>
      <c r="C15" s="122" t="s">
        <v>282</v>
      </c>
      <c r="D15" s="122" t="s">
        <v>227</v>
      </c>
      <c r="E15" s="121" t="s">
        <v>233</v>
      </c>
    </row>
    <row r="16" spans="1:5" x14ac:dyDescent="0.25">
      <c r="A16" s="131"/>
      <c r="B16" s="124"/>
      <c r="C16" s="122" t="s">
        <v>316</v>
      </c>
      <c r="D16" s="122" t="s">
        <v>227</v>
      </c>
      <c r="E16" s="121" t="s">
        <v>247</v>
      </c>
    </row>
    <row r="17" spans="1:5" x14ac:dyDescent="0.25">
      <c r="A17" s="131"/>
      <c r="B17" s="124"/>
      <c r="C17" s="122" t="s">
        <v>317</v>
      </c>
      <c r="D17" s="122" t="s">
        <v>227</v>
      </c>
      <c r="E17" s="139" t="s">
        <v>318</v>
      </c>
    </row>
    <row r="18" spans="1:5" x14ac:dyDescent="0.25">
      <c r="A18" s="131"/>
      <c r="B18" s="124"/>
      <c r="C18" s="122" t="s">
        <v>319</v>
      </c>
      <c r="D18" s="122" t="s">
        <v>227</v>
      </c>
      <c r="E18" s="121" t="s">
        <v>234</v>
      </c>
    </row>
    <row r="19" spans="1:5" ht="26.25" x14ac:dyDescent="0.25">
      <c r="A19" s="131"/>
      <c r="B19" s="124"/>
      <c r="C19" s="122" t="s">
        <v>295</v>
      </c>
      <c r="D19" s="122" t="s">
        <v>305</v>
      </c>
      <c r="E19" s="135" t="s">
        <v>294</v>
      </c>
    </row>
    <row r="20" spans="1:5" ht="26.25" x14ac:dyDescent="0.25">
      <c r="A20" s="131"/>
      <c r="B20" s="124"/>
      <c r="C20" s="122" t="s">
        <v>292</v>
      </c>
      <c r="D20" s="122" t="s">
        <v>305</v>
      </c>
      <c r="E20" s="138" t="s">
        <v>308</v>
      </c>
    </row>
    <row r="21" spans="1:5" ht="26.25" x14ac:dyDescent="0.25">
      <c r="A21" s="131"/>
      <c r="B21" s="124"/>
      <c r="C21" s="122" t="s">
        <v>320</v>
      </c>
      <c r="D21" s="122" t="s">
        <v>305</v>
      </c>
      <c r="E21" s="138" t="s">
        <v>308</v>
      </c>
    </row>
    <row r="22" spans="1:5" ht="26.25" x14ac:dyDescent="0.25">
      <c r="A22" s="131"/>
      <c r="B22" s="124" t="s">
        <v>185</v>
      </c>
      <c r="C22" s="122" t="s">
        <v>336</v>
      </c>
      <c r="D22" s="122" t="s">
        <v>305</v>
      </c>
      <c r="E22" s="147" t="s">
        <v>337</v>
      </c>
    </row>
    <row r="23" spans="1:5" x14ac:dyDescent="0.25">
      <c r="A23" s="131"/>
      <c r="B23" s="124" t="s">
        <v>185</v>
      </c>
      <c r="C23" s="122" t="s">
        <v>321</v>
      </c>
      <c r="D23" s="122" t="s">
        <v>28</v>
      </c>
      <c r="E23" s="138" t="s">
        <v>309</v>
      </c>
    </row>
    <row r="24" spans="1:5" ht="26.25" x14ac:dyDescent="0.25">
      <c r="A24" s="131"/>
      <c r="B24" s="124" t="s">
        <v>185</v>
      </c>
      <c r="C24" s="122" t="s">
        <v>322</v>
      </c>
      <c r="D24" s="122" t="s">
        <v>228</v>
      </c>
      <c r="E24" s="121" t="s">
        <v>249</v>
      </c>
    </row>
    <row r="25" spans="1:5" ht="26.25" x14ac:dyDescent="0.25">
      <c r="A25" s="131"/>
      <c r="B25" s="124" t="s">
        <v>185</v>
      </c>
      <c r="C25" s="122" t="s">
        <v>323</v>
      </c>
      <c r="D25" s="122" t="s">
        <v>228</v>
      </c>
      <c r="E25" s="121" t="s">
        <v>250</v>
      </c>
    </row>
    <row r="26" spans="1:5" ht="26.25" x14ac:dyDescent="0.25">
      <c r="A26" s="131"/>
      <c r="B26" s="124" t="s">
        <v>185</v>
      </c>
      <c r="C26" s="122" t="s">
        <v>217</v>
      </c>
      <c r="D26" s="122" t="s">
        <v>228</v>
      </c>
      <c r="E26" s="136" t="s">
        <v>268</v>
      </c>
    </row>
    <row r="27" spans="1:5" ht="26.25" x14ac:dyDescent="0.25">
      <c r="A27" s="131"/>
      <c r="B27" s="124"/>
      <c r="C27" s="122" t="s">
        <v>324</v>
      </c>
      <c r="D27" s="122" t="s">
        <v>28</v>
      </c>
      <c r="E27" s="138" t="s">
        <v>309</v>
      </c>
    </row>
    <row r="28" spans="1:5" ht="26.25" x14ac:dyDescent="0.25">
      <c r="A28" s="131"/>
      <c r="B28" s="124" t="s">
        <v>185</v>
      </c>
      <c r="C28" s="122" t="s">
        <v>325</v>
      </c>
      <c r="D28" s="122" t="s">
        <v>227</v>
      </c>
      <c r="E28" s="121" t="s">
        <v>235</v>
      </c>
    </row>
    <row r="29" spans="1:5" x14ac:dyDescent="0.25">
      <c r="A29" s="131"/>
      <c r="B29" s="124"/>
      <c r="C29" s="122" t="s">
        <v>183</v>
      </c>
      <c r="D29" s="122" t="s">
        <v>231</v>
      </c>
    </row>
    <row r="30" spans="1:5" ht="26.25" x14ac:dyDescent="0.25">
      <c r="A30" s="131"/>
      <c r="B30" s="124"/>
      <c r="C30" s="122" t="s">
        <v>218</v>
      </c>
      <c r="D30" s="122" t="s">
        <v>28</v>
      </c>
      <c r="E30" s="138" t="s">
        <v>309</v>
      </c>
    </row>
    <row r="31" spans="1:5" x14ac:dyDescent="0.25">
      <c r="A31" s="134" t="s">
        <v>180</v>
      </c>
      <c r="B31" s="128"/>
      <c r="C31" s="129"/>
      <c r="D31" s="129"/>
      <c r="E31" s="130"/>
    </row>
    <row r="32" spans="1:5" x14ac:dyDescent="0.25">
      <c r="A32" s="131"/>
      <c r="B32" s="124"/>
      <c r="C32" s="122" t="s">
        <v>198</v>
      </c>
      <c r="D32" s="122" t="s">
        <v>229</v>
      </c>
      <c r="E32" s="121" t="s">
        <v>261</v>
      </c>
    </row>
    <row r="33" spans="1:5" x14ac:dyDescent="0.25">
      <c r="A33" s="127"/>
      <c r="B33" s="124"/>
      <c r="C33" s="122" t="s">
        <v>219</v>
      </c>
      <c r="D33" s="122" t="s">
        <v>228</v>
      </c>
      <c r="E33" s="136" t="s">
        <v>269</v>
      </c>
    </row>
    <row r="34" spans="1:5" x14ac:dyDescent="0.25">
      <c r="A34" s="131"/>
      <c r="B34" s="124"/>
      <c r="C34" s="122" t="s">
        <v>204</v>
      </c>
      <c r="D34" s="122" t="s">
        <v>231</v>
      </c>
      <c r="E34" s="138"/>
    </row>
    <row r="35" spans="1:5" x14ac:dyDescent="0.25">
      <c r="A35" s="131"/>
      <c r="B35" s="124"/>
      <c r="C35" s="122" t="s">
        <v>210</v>
      </c>
      <c r="D35" s="122" t="s">
        <v>228</v>
      </c>
      <c r="E35" s="121" t="s">
        <v>251</v>
      </c>
    </row>
    <row r="36" spans="1:5" x14ac:dyDescent="0.25">
      <c r="A36" s="134" t="s">
        <v>187</v>
      </c>
      <c r="B36" s="128"/>
      <c r="C36" s="129"/>
      <c r="D36" s="129"/>
      <c r="E36" s="130"/>
    </row>
    <row r="37" spans="1:5" x14ac:dyDescent="0.25">
      <c r="A37" s="131"/>
      <c r="B37" s="124"/>
      <c r="C37" s="122" t="s">
        <v>188</v>
      </c>
      <c r="D37" s="122" t="s">
        <v>28</v>
      </c>
      <c r="E37" s="138" t="s">
        <v>309</v>
      </c>
    </row>
    <row r="38" spans="1:5" x14ac:dyDescent="0.25">
      <c r="A38" s="127"/>
      <c r="B38" s="124"/>
      <c r="C38" s="122" t="s">
        <v>326</v>
      </c>
      <c r="D38" s="122" t="s">
        <v>228</v>
      </c>
      <c r="E38" s="136" t="s">
        <v>270</v>
      </c>
    </row>
    <row r="39" spans="1:5" x14ac:dyDescent="0.25">
      <c r="A39" s="131"/>
      <c r="B39" s="124"/>
      <c r="C39" s="122" t="s">
        <v>327</v>
      </c>
      <c r="D39" s="122" t="s">
        <v>228</v>
      </c>
      <c r="E39" s="121" t="s">
        <v>252</v>
      </c>
    </row>
    <row r="40" spans="1:5" x14ac:dyDescent="0.25">
      <c r="A40" s="131"/>
      <c r="B40" s="124" t="s">
        <v>185</v>
      </c>
      <c r="C40" s="122" t="s">
        <v>328</v>
      </c>
      <c r="D40" s="122" t="s">
        <v>228</v>
      </c>
      <c r="E40" s="136" t="s">
        <v>271</v>
      </c>
    </row>
    <row r="41" spans="1:5" ht="39" x14ac:dyDescent="0.25">
      <c r="A41" s="131"/>
      <c r="B41" s="124" t="s">
        <v>185</v>
      </c>
      <c r="C41" s="122" t="s">
        <v>329</v>
      </c>
      <c r="D41" s="122" t="s">
        <v>305</v>
      </c>
      <c r="E41" s="138" t="s">
        <v>308</v>
      </c>
    </row>
    <row r="42" spans="1:5" x14ac:dyDescent="0.25">
      <c r="A42" s="131"/>
      <c r="B42" s="124" t="s">
        <v>185</v>
      </c>
      <c r="C42" s="122" t="s">
        <v>304</v>
      </c>
      <c r="D42" s="122" t="s">
        <v>228</v>
      </c>
      <c r="E42" s="121" t="s">
        <v>253</v>
      </c>
    </row>
    <row r="43" spans="1:5" x14ac:dyDescent="0.25">
      <c r="A43" s="131"/>
      <c r="B43" s="124"/>
      <c r="C43" s="122" t="s">
        <v>330</v>
      </c>
      <c r="D43" s="122" t="s">
        <v>305</v>
      </c>
      <c r="E43" s="138" t="s">
        <v>308</v>
      </c>
    </row>
    <row r="44" spans="1:5" x14ac:dyDescent="0.25">
      <c r="A44" s="131"/>
      <c r="B44" s="124"/>
      <c r="C44" s="122" t="s">
        <v>213</v>
      </c>
      <c r="D44" s="122" t="s">
        <v>228</v>
      </c>
      <c r="E44" s="121" t="s">
        <v>254</v>
      </c>
    </row>
    <row r="45" spans="1:5" x14ac:dyDescent="0.25">
      <c r="A45" s="131"/>
      <c r="B45" s="124"/>
      <c r="C45" s="122" t="s">
        <v>207</v>
      </c>
      <c r="D45" s="122" t="s">
        <v>228</v>
      </c>
      <c r="E45" s="136" t="s">
        <v>272</v>
      </c>
    </row>
    <row r="46" spans="1:5" ht="26.25" x14ac:dyDescent="0.25">
      <c r="A46" s="131"/>
      <c r="B46" s="124"/>
      <c r="C46" s="122" t="s">
        <v>331</v>
      </c>
      <c r="D46" s="122" t="s">
        <v>231</v>
      </c>
    </row>
    <row r="47" spans="1:5" ht="26.25" x14ac:dyDescent="0.25">
      <c r="A47" s="132"/>
      <c r="B47" s="125" t="s">
        <v>185</v>
      </c>
      <c r="C47" s="122" t="s">
        <v>205</v>
      </c>
      <c r="D47" s="122" t="s">
        <v>230</v>
      </c>
      <c r="E47" s="121" t="s">
        <v>242</v>
      </c>
    </row>
    <row r="48" spans="1:5" x14ac:dyDescent="0.25">
      <c r="A48" s="134" t="s">
        <v>179</v>
      </c>
      <c r="B48" s="128"/>
      <c r="C48" s="129"/>
      <c r="D48" s="129"/>
      <c r="E48" s="130"/>
    </row>
    <row r="49" spans="1:5" x14ac:dyDescent="0.25">
      <c r="A49" s="127"/>
      <c r="B49" s="124"/>
      <c r="C49" s="122" t="s">
        <v>178</v>
      </c>
      <c r="D49" s="122" t="s">
        <v>231</v>
      </c>
    </row>
    <row r="50" spans="1:5" x14ac:dyDescent="0.25">
      <c r="A50" s="131"/>
      <c r="B50" s="124"/>
      <c r="C50" s="122" t="s">
        <v>177</v>
      </c>
      <c r="D50" s="122" t="s">
        <v>230</v>
      </c>
      <c r="E50" s="121" t="s">
        <v>243</v>
      </c>
    </row>
    <row r="51" spans="1:5" x14ac:dyDescent="0.25">
      <c r="A51" s="131"/>
      <c r="B51" s="124"/>
      <c r="C51" s="122" t="s">
        <v>176</v>
      </c>
      <c r="D51" s="122" t="s">
        <v>230</v>
      </c>
      <c r="E51" s="121" t="s">
        <v>244</v>
      </c>
    </row>
    <row r="52" spans="1:5" x14ac:dyDescent="0.25">
      <c r="A52" s="131"/>
      <c r="B52" s="124"/>
      <c r="C52" s="122" t="s">
        <v>332</v>
      </c>
      <c r="D52" s="122" t="s">
        <v>231</v>
      </c>
    </row>
    <row r="53" spans="1:5" x14ac:dyDescent="0.25">
      <c r="A53" s="131"/>
      <c r="B53" s="124"/>
      <c r="C53" s="122" t="s">
        <v>333</v>
      </c>
      <c r="D53" s="122" t="s">
        <v>230</v>
      </c>
      <c r="E53" s="121" t="s">
        <v>2</v>
      </c>
    </row>
    <row r="54" spans="1:5" x14ac:dyDescent="0.25">
      <c r="A54" s="131"/>
      <c r="B54" s="124"/>
      <c r="C54" s="122" t="s">
        <v>176</v>
      </c>
      <c r="D54" s="122" t="s">
        <v>230</v>
      </c>
      <c r="E54" s="121" t="s">
        <v>245</v>
      </c>
    </row>
    <row r="55" spans="1:5" x14ac:dyDescent="0.25">
      <c r="A55" s="131"/>
      <c r="B55" s="124"/>
      <c r="C55" s="122" t="s">
        <v>194</v>
      </c>
      <c r="D55" s="122" t="s">
        <v>229</v>
      </c>
      <c r="E55" s="121" t="s">
        <v>262</v>
      </c>
    </row>
    <row r="56" spans="1:5" x14ac:dyDescent="0.25">
      <c r="A56" s="131"/>
      <c r="B56" s="124"/>
      <c r="C56" s="122" t="s">
        <v>214</v>
      </c>
      <c r="D56" s="122" t="s">
        <v>228</v>
      </c>
      <c r="E56" s="121" t="s">
        <v>263</v>
      </c>
    </row>
    <row r="57" spans="1:5" ht="26.25" x14ac:dyDescent="0.25">
      <c r="A57" s="131"/>
      <c r="B57" s="124"/>
      <c r="C57" s="122" t="s">
        <v>197</v>
      </c>
      <c r="D57" s="122" t="s">
        <v>230</v>
      </c>
      <c r="E57" s="121" t="s">
        <v>246</v>
      </c>
    </row>
    <row r="58" spans="1:5" x14ac:dyDescent="0.25">
      <c r="A58" s="131"/>
      <c r="B58" s="124"/>
      <c r="C58" s="122" t="s">
        <v>220</v>
      </c>
      <c r="D58" s="122" t="s">
        <v>230</v>
      </c>
      <c r="E58" s="121" t="s">
        <v>245</v>
      </c>
    </row>
    <row r="59" spans="1:5" x14ac:dyDescent="0.25">
      <c r="A59" s="131"/>
      <c r="B59" s="124"/>
      <c r="C59" s="122" t="s">
        <v>195</v>
      </c>
      <c r="D59" s="122" t="s">
        <v>229</v>
      </c>
      <c r="E59" s="121" t="s">
        <v>264</v>
      </c>
    </row>
    <row r="60" spans="1:5" x14ac:dyDescent="0.25">
      <c r="A60" s="131"/>
      <c r="B60" s="124"/>
      <c r="C60" s="122" t="s">
        <v>215</v>
      </c>
      <c r="D60" s="122" t="s">
        <v>228</v>
      </c>
      <c r="E60" s="121" t="s">
        <v>265</v>
      </c>
    </row>
    <row r="61" spans="1:5" x14ac:dyDescent="0.25">
      <c r="A61" s="131"/>
      <c r="B61" s="124"/>
      <c r="C61" s="122" t="s">
        <v>196</v>
      </c>
      <c r="D61" s="122" t="s">
        <v>230</v>
      </c>
      <c r="E61" s="135" t="s">
        <v>206</v>
      </c>
    </row>
    <row r="62" spans="1:5" x14ac:dyDescent="0.25">
      <c r="A62" s="131"/>
      <c r="B62" s="124"/>
      <c r="C62" s="122" t="s">
        <v>189</v>
      </c>
      <c r="D62" s="122" t="s">
        <v>230</v>
      </c>
      <c r="E62" s="121" t="s">
        <v>245</v>
      </c>
    </row>
    <row r="63" spans="1:5" x14ac:dyDescent="0.25">
      <c r="A63" s="131"/>
      <c r="B63" s="124" t="s">
        <v>185</v>
      </c>
      <c r="C63" s="122" t="s">
        <v>276</v>
      </c>
      <c r="D63" s="122" t="s">
        <v>227</v>
      </c>
      <c r="E63" s="121" t="s">
        <v>236</v>
      </c>
    </row>
    <row r="64" spans="1:5" x14ac:dyDescent="0.25">
      <c r="A64" s="131"/>
      <c r="B64" s="124" t="s">
        <v>185</v>
      </c>
      <c r="C64" s="122" t="s">
        <v>211</v>
      </c>
      <c r="D64" s="122" t="s">
        <v>228</v>
      </c>
      <c r="E64" s="121" t="s">
        <v>255</v>
      </c>
    </row>
    <row r="65" spans="1:5" ht="26.25" x14ac:dyDescent="0.25">
      <c r="A65" s="131"/>
      <c r="B65" s="124" t="s">
        <v>185</v>
      </c>
      <c r="C65" s="122" t="s">
        <v>302</v>
      </c>
      <c r="D65" s="122" t="s">
        <v>305</v>
      </c>
      <c r="E65" s="135" t="s">
        <v>306</v>
      </c>
    </row>
    <row r="66" spans="1:5" ht="26.25" x14ac:dyDescent="0.25">
      <c r="A66" s="131"/>
      <c r="B66" s="124" t="s">
        <v>185</v>
      </c>
      <c r="C66" s="122" t="s">
        <v>303</v>
      </c>
      <c r="D66" s="122" t="s">
        <v>305</v>
      </c>
      <c r="E66" s="135" t="s">
        <v>307</v>
      </c>
    </row>
    <row r="67" spans="1:5" x14ac:dyDescent="0.25">
      <c r="A67" s="131"/>
      <c r="B67" s="124"/>
      <c r="C67" s="122" t="s">
        <v>192</v>
      </c>
      <c r="D67" s="122" t="s">
        <v>227</v>
      </c>
      <c r="E67" s="121" t="s">
        <v>237</v>
      </c>
    </row>
    <row r="68" spans="1:5" x14ac:dyDescent="0.25">
      <c r="A68" s="131"/>
      <c r="B68" s="124"/>
      <c r="C68" s="122" t="s">
        <v>279</v>
      </c>
      <c r="D68" s="122" t="s">
        <v>227</v>
      </c>
      <c r="E68" s="121" t="s">
        <v>238</v>
      </c>
    </row>
    <row r="69" spans="1:5" x14ac:dyDescent="0.25">
      <c r="A69" s="131"/>
      <c r="B69" s="124"/>
      <c r="C69" s="122" t="s">
        <v>212</v>
      </c>
      <c r="D69" s="122" t="s">
        <v>228</v>
      </c>
      <c r="E69" s="121" t="s">
        <v>256</v>
      </c>
    </row>
    <row r="70" spans="1:5" x14ac:dyDescent="0.25">
      <c r="A70" s="131"/>
      <c r="B70" s="124"/>
      <c r="C70" s="122" t="s">
        <v>280</v>
      </c>
      <c r="D70" s="122" t="s">
        <v>227</v>
      </c>
      <c r="E70" s="121" t="s">
        <v>239</v>
      </c>
    </row>
    <row r="71" spans="1:5" x14ac:dyDescent="0.25">
      <c r="A71" s="131"/>
      <c r="B71" s="124"/>
      <c r="C71" s="122" t="s">
        <v>283</v>
      </c>
      <c r="D71" s="122" t="s">
        <v>228</v>
      </c>
      <c r="E71" s="136" t="s">
        <v>273</v>
      </c>
    </row>
    <row r="72" spans="1:5" x14ac:dyDescent="0.25">
      <c r="A72" s="134" t="s">
        <v>175</v>
      </c>
      <c r="B72" s="128"/>
      <c r="C72" s="129"/>
      <c r="D72" s="129"/>
      <c r="E72" s="130"/>
    </row>
    <row r="73" spans="1:5" x14ac:dyDescent="0.25">
      <c r="A73" s="127"/>
      <c r="B73" s="124"/>
      <c r="C73" s="122" t="s">
        <v>174</v>
      </c>
      <c r="D73" s="122" t="s">
        <v>229</v>
      </c>
      <c r="E73" s="121" t="s">
        <v>266</v>
      </c>
    </row>
    <row r="74" spans="1:5" x14ac:dyDescent="0.25">
      <c r="A74" s="131"/>
      <c r="B74" s="124"/>
      <c r="C74" s="122" t="s">
        <v>193</v>
      </c>
      <c r="D74" s="122" t="s">
        <v>231</v>
      </c>
    </row>
    <row r="75" spans="1:5" ht="26.25" x14ac:dyDescent="0.25">
      <c r="A75" s="131"/>
      <c r="B75" s="124" t="s">
        <v>185</v>
      </c>
      <c r="C75" s="122" t="s">
        <v>293</v>
      </c>
      <c r="D75" s="122" t="s">
        <v>305</v>
      </c>
      <c r="E75" s="137" t="s">
        <v>267</v>
      </c>
    </row>
    <row r="76" spans="1:5" x14ac:dyDescent="0.25">
      <c r="A76" s="131"/>
      <c r="B76" s="124" t="s">
        <v>185</v>
      </c>
      <c r="C76" s="122" t="s">
        <v>310</v>
      </c>
      <c r="D76" s="122" t="s">
        <v>28</v>
      </c>
      <c r="E76" s="138" t="s">
        <v>309</v>
      </c>
    </row>
    <row r="77" spans="1:5" x14ac:dyDescent="0.25">
      <c r="A77" s="131"/>
      <c r="B77" s="124" t="s">
        <v>185</v>
      </c>
      <c r="C77" s="122" t="s">
        <v>311</v>
      </c>
      <c r="D77" s="122" t="s">
        <v>28</v>
      </c>
      <c r="E77" s="138" t="s">
        <v>309</v>
      </c>
    </row>
    <row r="78" spans="1:5" x14ac:dyDescent="0.25">
      <c r="A78" s="131"/>
      <c r="B78" s="124" t="s">
        <v>185</v>
      </c>
      <c r="C78" s="122" t="s">
        <v>312</v>
      </c>
      <c r="D78" s="122" t="s">
        <v>28</v>
      </c>
      <c r="E78" s="138" t="s">
        <v>309</v>
      </c>
    </row>
    <row r="79" spans="1:5" x14ac:dyDescent="0.25">
      <c r="A79" s="131"/>
      <c r="B79" s="124" t="s">
        <v>185</v>
      </c>
      <c r="C79" s="122" t="s">
        <v>277</v>
      </c>
      <c r="D79" s="122" t="s">
        <v>227</v>
      </c>
      <c r="E79" s="121" t="s">
        <v>240</v>
      </c>
    </row>
    <row r="80" spans="1:5" ht="51.75" x14ac:dyDescent="0.25">
      <c r="A80" s="131"/>
      <c r="B80" s="124" t="s">
        <v>185</v>
      </c>
      <c r="C80" s="122" t="s">
        <v>334</v>
      </c>
      <c r="D80" s="122" t="s">
        <v>228</v>
      </c>
      <c r="E80" s="121" t="s">
        <v>257</v>
      </c>
    </row>
    <row r="81" spans="1:5" ht="39" x14ac:dyDescent="0.25">
      <c r="A81" s="131"/>
      <c r="B81" s="124" t="s">
        <v>185</v>
      </c>
      <c r="C81" s="122" t="s">
        <v>313</v>
      </c>
      <c r="D81" s="122" t="s">
        <v>228</v>
      </c>
      <c r="E81" s="136" t="s">
        <v>208</v>
      </c>
    </row>
    <row r="82" spans="1:5" x14ac:dyDescent="0.25">
      <c r="A82" s="131"/>
      <c r="B82" s="124" t="s">
        <v>185</v>
      </c>
      <c r="C82" s="122" t="s">
        <v>221</v>
      </c>
      <c r="D82" s="122" t="s">
        <v>228</v>
      </c>
      <c r="E82" s="137" t="s">
        <v>291</v>
      </c>
    </row>
    <row r="83" spans="1:5" x14ac:dyDescent="0.25">
      <c r="A83" s="131"/>
      <c r="B83" s="124" t="s">
        <v>185</v>
      </c>
      <c r="C83" s="122" t="s">
        <v>222</v>
      </c>
      <c r="D83" s="122" t="s">
        <v>305</v>
      </c>
      <c r="E83" s="138" t="s">
        <v>308</v>
      </c>
    </row>
    <row r="84" spans="1:5" x14ac:dyDescent="0.25">
      <c r="A84" s="131"/>
      <c r="B84" s="124"/>
      <c r="C84" s="122" t="s">
        <v>278</v>
      </c>
      <c r="D84" s="122" t="s">
        <v>227</v>
      </c>
      <c r="E84" s="138" t="s">
        <v>335</v>
      </c>
    </row>
    <row r="85" spans="1:5" x14ac:dyDescent="0.25">
      <c r="A85" s="131"/>
      <c r="B85" s="124"/>
      <c r="C85" s="122" t="s">
        <v>283</v>
      </c>
      <c r="D85" s="122" t="s">
        <v>228</v>
      </c>
      <c r="E85" s="136" t="s">
        <v>274</v>
      </c>
    </row>
    <row r="86" spans="1:5" x14ac:dyDescent="0.25">
      <c r="A86" s="131"/>
      <c r="B86" s="124"/>
      <c r="C86" s="122" t="s">
        <v>191</v>
      </c>
      <c r="D86" s="122" t="s">
        <v>28</v>
      </c>
      <c r="E86" s="138" t="s">
        <v>309</v>
      </c>
    </row>
    <row r="87" spans="1:5" x14ac:dyDescent="0.25">
      <c r="A87" s="134" t="s">
        <v>173</v>
      </c>
      <c r="B87" s="128"/>
      <c r="C87" s="129"/>
      <c r="D87" s="129"/>
      <c r="E87" s="130"/>
    </row>
    <row r="88" spans="1:5" ht="26.25" x14ac:dyDescent="0.25">
      <c r="A88" s="127"/>
      <c r="B88" s="124"/>
      <c r="C88" s="122" t="s">
        <v>172</v>
      </c>
      <c r="D88" s="122" t="s">
        <v>305</v>
      </c>
      <c r="E88" s="138" t="s">
        <v>308</v>
      </c>
    </row>
    <row r="89" spans="1:5" ht="26.25" x14ac:dyDescent="0.25">
      <c r="A89" s="131"/>
      <c r="B89" s="124" t="s">
        <v>185</v>
      </c>
      <c r="C89" s="122" t="s">
        <v>223</v>
      </c>
      <c r="D89" s="122" t="s">
        <v>228</v>
      </c>
      <c r="E89" s="121" t="s">
        <v>258</v>
      </c>
    </row>
    <row r="90" spans="1:5" x14ac:dyDescent="0.25">
      <c r="A90" s="131"/>
      <c r="B90" s="124" t="s">
        <v>185</v>
      </c>
      <c r="C90" s="122" t="s">
        <v>224</v>
      </c>
      <c r="D90" s="122" t="s">
        <v>228</v>
      </c>
      <c r="E90" s="121" t="s">
        <v>259</v>
      </c>
    </row>
    <row r="91" spans="1:5" x14ac:dyDescent="0.25">
      <c r="A91" s="131"/>
      <c r="B91" s="124" t="s">
        <v>185</v>
      </c>
      <c r="C91" s="122" t="s">
        <v>225</v>
      </c>
      <c r="D91" s="122" t="s">
        <v>228</v>
      </c>
      <c r="E91" s="121" t="s">
        <v>260</v>
      </c>
    </row>
    <row r="92" spans="1:5" x14ac:dyDescent="0.25">
      <c r="A92" s="131"/>
      <c r="B92" s="124"/>
      <c r="C92" s="122" t="s">
        <v>190</v>
      </c>
      <c r="D92" s="122" t="s">
        <v>231</v>
      </c>
    </row>
    <row r="93" spans="1:5" x14ac:dyDescent="0.25">
      <c r="A93" s="131"/>
      <c r="B93" s="124"/>
      <c r="C93" s="122" t="s">
        <v>209</v>
      </c>
      <c r="D93" s="122" t="s">
        <v>228</v>
      </c>
      <c r="E93" s="136" t="s">
        <v>275</v>
      </c>
    </row>
  </sheetData>
  <hyperlinks>
    <hyperlink ref="E61" r:id="rId1" xr:uid="{85DF6F6D-CD28-439D-8B77-9A9D93463117}"/>
    <hyperlink ref="E82" r:id="rId2" xr:uid="{DB37EF15-1D8F-49E5-A0C0-F22CFD96D1CA}"/>
    <hyperlink ref="E19" r:id="rId3" xr:uid="{4AD4DEBD-7166-42EB-B2AA-B5BA4F8DE38C}"/>
    <hyperlink ref="E65" r:id="rId4" xr:uid="{A82B2C53-04C6-48F0-AC19-CCDD8C7494B9}"/>
    <hyperlink ref="E66" r:id="rId5" display="Data warehouse of Nevada (DAWN) vendor detail report (slivernet required)" xr:uid="{3D4A2C2E-44CA-4CF1-B794-B280C94D7973}"/>
    <hyperlink ref="E75" r:id="rId6" xr:uid="{9B7A41F5-6DC6-46CE-AADE-B0C1487D00C6}"/>
  </hyperlinks>
  <pageMargins left="0.7" right="0.7" top="0.75" bottom="0.75" header="0.3" footer="0.3"/>
  <pageSetup scale="84" orientation="portrait" r:id="rId7"/>
  <headerFooter>
    <oddHeader>&amp;CChecklist for agency formal solicitations</oddHeader>
    <oddFooter>&amp;C&amp;"Arial,Italic"Page &amp;P of &amp;N</oddFooter>
  </headerFooter>
  <rowBreaks count="1" manualBreakCount="1">
    <brk id="47" max="2" man="1"/>
  </rowBreaks>
  <colBreaks count="1" manualBreakCount="1">
    <brk id="4" max="55" man="1"/>
  </colBreaks>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95D6F-B67A-471D-B14D-65FB6EF1F66E}">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170</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f>SUM(D6:D17)</f>
        <v>0</v>
      </c>
      <c r="E18" s="117">
        <f t="shared" ref="E18:W18" si="13">SUM(E6:E17)</f>
        <v>0</v>
      </c>
      <c r="F18" s="117">
        <f t="shared" si="13"/>
        <v>0</v>
      </c>
      <c r="G18" s="117">
        <f t="shared" si="13"/>
        <v>0</v>
      </c>
      <c r="H18" s="117">
        <f t="shared" si="13"/>
        <v>0</v>
      </c>
      <c r="I18" s="117">
        <f t="shared" si="13"/>
        <v>0</v>
      </c>
      <c r="J18" s="117">
        <f t="shared" si="13"/>
        <v>0</v>
      </c>
      <c r="K18" s="117">
        <f t="shared" si="13"/>
        <v>0</v>
      </c>
      <c r="L18" s="117">
        <f t="shared" si="13"/>
        <v>0</v>
      </c>
      <c r="M18" s="117">
        <f t="shared" si="13"/>
        <v>0</v>
      </c>
      <c r="N18" s="117">
        <f t="shared" si="13"/>
        <v>0</v>
      </c>
      <c r="O18" s="117">
        <f t="shared" si="13"/>
        <v>0</v>
      </c>
      <c r="P18" s="117">
        <f t="shared" si="13"/>
        <v>0</v>
      </c>
      <c r="Q18" s="117">
        <f t="shared" si="13"/>
        <v>0</v>
      </c>
      <c r="R18" s="117">
        <f t="shared" si="13"/>
        <v>0</v>
      </c>
      <c r="S18" s="117">
        <f t="shared" si="13"/>
        <v>0</v>
      </c>
      <c r="T18" s="117">
        <f t="shared" si="13"/>
        <v>0</v>
      </c>
      <c r="U18" s="117">
        <f t="shared" si="13"/>
        <v>0</v>
      </c>
      <c r="V18" s="117">
        <f t="shared" si="13"/>
        <v>0</v>
      </c>
      <c r="W18" s="117">
        <f t="shared" si="1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143</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1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1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1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1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1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1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1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1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1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phoneticPr fontId="14" type="noConversion"/>
  <dataValidations count="2">
    <dataValidation type="whole" allowBlank="1" showInputMessage="1" showErrorMessage="1" sqref="D19:W19" xr:uid="{B32BA1DF-E605-4A51-AFCC-4F99DFD31805}">
      <formula1>0</formula1>
      <formula2>50</formula2>
    </dataValidation>
    <dataValidation type="whole" allowBlank="1" showInputMessage="1" showErrorMessage="1" error="Factor score must be between 70 and 100." sqref="D22:W33" xr:uid="{2D7A0079-6CD9-4618-BA68-D0F4DF46BF37}">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FC45-5367-4D3D-AD42-18AA471A2364}">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171</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38"/>
      <c r="B4" s="38"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f>SUM(D6:D17)</f>
        <v>0</v>
      </c>
      <c r="E18" s="117">
        <f t="shared" ref="E18:W18" si="3">SUM(E6:E17)</f>
        <v>0</v>
      </c>
      <c r="F18" s="117">
        <f t="shared" si="3"/>
        <v>0</v>
      </c>
      <c r="G18" s="117">
        <f t="shared" si="3"/>
        <v>0</v>
      </c>
      <c r="H18" s="117">
        <f t="shared" si="3"/>
        <v>0</v>
      </c>
      <c r="I18" s="117">
        <f t="shared" si="3"/>
        <v>0</v>
      </c>
      <c r="J18" s="117">
        <f t="shared" si="3"/>
        <v>0</v>
      </c>
      <c r="K18" s="117">
        <f t="shared" si="3"/>
        <v>0</v>
      </c>
      <c r="L18" s="117">
        <f t="shared" si="3"/>
        <v>0</v>
      </c>
      <c r="M18" s="117">
        <f t="shared" si="3"/>
        <v>0</v>
      </c>
      <c r="N18" s="117">
        <f t="shared" si="3"/>
        <v>0</v>
      </c>
      <c r="O18" s="117">
        <f t="shared" si="3"/>
        <v>0</v>
      </c>
      <c r="P18" s="117">
        <f t="shared" si="3"/>
        <v>0</v>
      </c>
      <c r="Q18" s="117">
        <f t="shared" si="3"/>
        <v>0</v>
      </c>
      <c r="R18" s="117">
        <f t="shared" si="3"/>
        <v>0</v>
      </c>
      <c r="S18" s="117">
        <f t="shared" si="3"/>
        <v>0</v>
      </c>
      <c r="T18" s="117">
        <f t="shared" si="3"/>
        <v>0</v>
      </c>
      <c r="U18" s="117">
        <f t="shared" si="3"/>
        <v>0</v>
      </c>
      <c r="V18" s="117">
        <f t="shared" si="3"/>
        <v>0</v>
      </c>
      <c r="W18" s="117">
        <f t="shared" si="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144</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dataValidations count="2">
    <dataValidation type="whole" allowBlank="1" showInputMessage="1" showErrorMessage="1" sqref="D19:W19" xr:uid="{14D64E5A-950D-45E4-A48A-8F3E39C0DEA2}">
      <formula1>0</formula1>
      <formula2>50</formula2>
    </dataValidation>
    <dataValidation type="whole" allowBlank="1" showInputMessage="1" showErrorMessage="1" error="Factor score must be between 70 and 100." sqref="D22:W33" xr:uid="{6FDD84A1-E816-4107-AD3F-57DBA75538D2}">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6D7B-DE1C-47BF-A860-2EB304C2A305}">
  <sheetPr>
    <tabColor theme="4"/>
  </sheetPr>
  <dimension ref="A1:C21"/>
  <sheetViews>
    <sheetView view="pageBreakPreview" zoomScaleNormal="100" zoomScaleSheetLayoutView="100" workbookViewId="0">
      <selection activeCell="C1" sqref="C1"/>
    </sheetView>
  </sheetViews>
  <sheetFormatPr defaultRowHeight="15" x14ac:dyDescent="0.25"/>
  <cols>
    <col min="1" max="1" width="3.28515625" style="71" bestFit="1" customWidth="1"/>
    <col min="2" max="2" width="30.7109375" style="71" customWidth="1"/>
    <col min="3" max="3" width="95.28515625" style="72" customWidth="1"/>
    <col min="4" max="16384" width="9.140625" style="18"/>
  </cols>
  <sheetData>
    <row r="1" spans="1:3" ht="15.75" thickBot="1" x14ac:dyDescent="0.3">
      <c r="B1" s="71" t="s">
        <v>7</v>
      </c>
    </row>
    <row r="2" spans="1:3" ht="45" customHeight="1" thickBot="1" x14ac:dyDescent="0.3">
      <c r="A2" s="73">
        <v>1</v>
      </c>
      <c r="B2" s="74">
        <f>'Key (do not release)'!B39</f>
        <v>0</v>
      </c>
      <c r="C2" s="75"/>
    </row>
    <row r="3" spans="1:3" ht="45" customHeight="1" thickBot="1" x14ac:dyDescent="0.3">
      <c r="A3" s="73">
        <f>A2+1</f>
        <v>2</v>
      </c>
      <c r="B3" s="74">
        <f>'Key (do not release)'!B40</f>
        <v>0</v>
      </c>
      <c r="C3" s="75"/>
    </row>
    <row r="4" spans="1:3" ht="45" customHeight="1" thickBot="1" x14ac:dyDescent="0.3">
      <c r="A4" s="73">
        <f t="shared" ref="A4:A21" si="0">A3+1</f>
        <v>3</v>
      </c>
      <c r="B4" s="74">
        <f>'Key (do not release)'!B41</f>
        <v>0</v>
      </c>
      <c r="C4" s="75"/>
    </row>
    <row r="5" spans="1:3" ht="45" customHeight="1" thickBot="1" x14ac:dyDescent="0.3">
      <c r="A5" s="73">
        <f t="shared" si="0"/>
        <v>4</v>
      </c>
      <c r="B5" s="74">
        <f>'Key (do not release)'!B42</f>
        <v>0</v>
      </c>
      <c r="C5" s="75"/>
    </row>
    <row r="6" spans="1:3" ht="45" customHeight="1" thickBot="1" x14ac:dyDescent="0.3">
      <c r="A6" s="73">
        <f t="shared" si="0"/>
        <v>5</v>
      </c>
      <c r="B6" s="74">
        <f>'Key (do not release)'!B43</f>
        <v>0</v>
      </c>
      <c r="C6" s="75"/>
    </row>
    <row r="7" spans="1:3" ht="45" customHeight="1" thickBot="1" x14ac:dyDescent="0.3">
      <c r="A7" s="73">
        <f t="shared" si="0"/>
        <v>6</v>
      </c>
      <c r="B7" s="74">
        <f>'Key (do not release)'!B44</f>
        <v>0</v>
      </c>
      <c r="C7" s="75"/>
    </row>
    <row r="8" spans="1:3" ht="45" customHeight="1" thickBot="1" x14ac:dyDescent="0.3">
      <c r="A8" s="73">
        <f t="shared" si="0"/>
        <v>7</v>
      </c>
      <c r="B8" s="74">
        <f>'Key (do not release)'!B45</f>
        <v>0</v>
      </c>
      <c r="C8" s="75"/>
    </row>
    <row r="9" spans="1:3" ht="45" customHeight="1" thickBot="1" x14ac:dyDescent="0.3">
      <c r="A9" s="73">
        <f t="shared" si="0"/>
        <v>8</v>
      </c>
      <c r="B9" s="74">
        <f>'Key (do not release)'!B46</f>
        <v>0</v>
      </c>
      <c r="C9" s="75"/>
    </row>
    <row r="10" spans="1:3" ht="45" customHeight="1" thickBot="1" x14ac:dyDescent="0.3">
      <c r="A10" s="73">
        <f t="shared" si="0"/>
        <v>9</v>
      </c>
      <c r="B10" s="74">
        <f>'Key (do not release)'!B47</f>
        <v>0</v>
      </c>
      <c r="C10" s="75"/>
    </row>
    <row r="11" spans="1:3" ht="45" customHeight="1" thickBot="1" x14ac:dyDescent="0.3">
      <c r="A11" s="73">
        <f t="shared" si="0"/>
        <v>10</v>
      </c>
      <c r="B11" s="74">
        <f>'Key (do not release)'!B48</f>
        <v>0</v>
      </c>
      <c r="C11" s="75"/>
    </row>
    <row r="12" spans="1:3" ht="45" customHeight="1" thickBot="1" x14ac:dyDescent="0.3">
      <c r="A12" s="73">
        <f t="shared" si="0"/>
        <v>11</v>
      </c>
      <c r="B12" s="74">
        <f>'Key (do not release)'!B49</f>
        <v>0</v>
      </c>
      <c r="C12" s="75"/>
    </row>
    <row r="13" spans="1:3" ht="45" customHeight="1" thickBot="1" x14ac:dyDescent="0.3">
      <c r="A13" s="73">
        <f t="shared" si="0"/>
        <v>12</v>
      </c>
      <c r="B13" s="74">
        <f>'Key (do not release)'!B50</f>
        <v>0</v>
      </c>
      <c r="C13" s="75"/>
    </row>
    <row r="14" spans="1:3" ht="45" customHeight="1" thickBot="1" x14ac:dyDescent="0.3">
      <c r="A14" s="73">
        <f t="shared" si="0"/>
        <v>13</v>
      </c>
      <c r="B14" s="74">
        <f>'Key (do not release)'!B51</f>
        <v>0</v>
      </c>
      <c r="C14" s="75"/>
    </row>
    <row r="15" spans="1:3" ht="45" customHeight="1" thickBot="1" x14ac:dyDescent="0.3">
      <c r="A15" s="73">
        <f t="shared" si="0"/>
        <v>14</v>
      </c>
      <c r="B15" s="74">
        <f>'Key (do not release)'!B52</f>
        <v>0</v>
      </c>
      <c r="C15" s="75"/>
    </row>
    <row r="16" spans="1:3" ht="45" customHeight="1" thickBot="1" x14ac:dyDescent="0.3">
      <c r="A16" s="73">
        <f t="shared" si="0"/>
        <v>15</v>
      </c>
      <c r="B16" s="74">
        <f>'Key (do not release)'!B53</f>
        <v>0</v>
      </c>
      <c r="C16" s="75"/>
    </row>
    <row r="17" spans="1:3" ht="45" customHeight="1" thickBot="1" x14ac:dyDescent="0.3">
      <c r="A17" s="73">
        <f t="shared" si="0"/>
        <v>16</v>
      </c>
      <c r="B17" s="74">
        <f>'Key (do not release)'!B54</f>
        <v>0</v>
      </c>
      <c r="C17" s="75"/>
    </row>
    <row r="18" spans="1:3" ht="45" customHeight="1" thickBot="1" x14ac:dyDescent="0.3">
      <c r="A18" s="73">
        <f t="shared" si="0"/>
        <v>17</v>
      </c>
      <c r="B18" s="74">
        <f>'Key (do not release)'!B55</f>
        <v>0</v>
      </c>
      <c r="C18" s="75"/>
    </row>
    <row r="19" spans="1:3" ht="45" customHeight="1" thickBot="1" x14ac:dyDescent="0.3">
      <c r="A19" s="73">
        <f t="shared" si="0"/>
        <v>18</v>
      </c>
      <c r="B19" s="74">
        <f>'Key (do not release)'!B56</f>
        <v>0</v>
      </c>
      <c r="C19" s="75"/>
    </row>
    <row r="20" spans="1:3" ht="45" customHeight="1" thickBot="1" x14ac:dyDescent="0.3">
      <c r="A20" s="73">
        <f t="shared" si="0"/>
        <v>19</v>
      </c>
      <c r="B20" s="74">
        <f>'Key (do not release)'!B57</f>
        <v>0</v>
      </c>
      <c r="C20" s="75"/>
    </row>
    <row r="21" spans="1:3" ht="45" customHeight="1" thickBot="1" x14ac:dyDescent="0.3">
      <c r="A21" s="73">
        <f t="shared" si="0"/>
        <v>20</v>
      </c>
      <c r="B21" s="74">
        <f>'Key (do not release)'!B58</f>
        <v>0</v>
      </c>
      <c r="C21" s="75"/>
    </row>
  </sheetData>
  <pageMargins left="0.7" right="0.7" top="0.75" bottom="0.75" header="0.3" footer="0.3"/>
  <pageSetup scale="95" orientation="landscape"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088F-B027-4D41-A957-DAC40AF23871}">
  <sheetPr>
    <tabColor theme="7"/>
    <pageSetUpPr fitToPage="1"/>
  </sheetPr>
  <dimension ref="A1:J102"/>
  <sheetViews>
    <sheetView topLeftCell="A70" zoomScaleNormal="100" zoomScaleSheetLayoutView="100" workbookViewId="0">
      <selection activeCell="A8" sqref="A8:XFD8"/>
    </sheetView>
  </sheetViews>
  <sheetFormatPr defaultRowHeight="15" x14ac:dyDescent="0.25"/>
  <cols>
    <col min="1" max="1" width="19.140625" style="18" customWidth="1"/>
    <col min="2" max="2" width="28" style="18" bestFit="1" customWidth="1"/>
    <col min="3" max="3" width="15.5703125" style="18" bestFit="1" customWidth="1"/>
    <col min="4" max="5" width="14.140625" style="18" bestFit="1" customWidth="1"/>
    <col min="6" max="6" width="25.28515625" style="18" customWidth="1"/>
    <col min="7" max="8" width="9.140625" style="18"/>
    <col min="9" max="9" width="10.7109375" style="18" bestFit="1" customWidth="1"/>
    <col min="10" max="10" width="9.7109375" style="18" bestFit="1" customWidth="1"/>
    <col min="11" max="16384" width="9.140625" style="18"/>
  </cols>
  <sheetData>
    <row r="1" spans="1:6" x14ac:dyDescent="0.25">
      <c r="A1" s="79" t="s">
        <v>33</v>
      </c>
      <c r="B1" s="83"/>
    </row>
    <row r="2" spans="1:6" x14ac:dyDescent="0.25">
      <c r="A2" s="84" t="s">
        <v>162</v>
      </c>
      <c r="B2" s="118"/>
      <c r="C2" s="119"/>
      <c r="D2" s="119"/>
      <c r="E2" s="119"/>
      <c r="F2" s="120"/>
    </row>
    <row r="3" spans="1:6" x14ac:dyDescent="0.25">
      <c r="A3" s="84" t="s">
        <v>159</v>
      </c>
      <c r="B3" s="118"/>
      <c r="C3" s="119"/>
      <c r="D3" s="119"/>
      <c r="E3" s="119"/>
      <c r="F3" s="120"/>
    </row>
    <row r="4" spans="1:6" x14ac:dyDescent="0.25">
      <c r="A4" s="84" t="s">
        <v>161</v>
      </c>
      <c r="B4" s="118"/>
      <c r="C4" s="119"/>
      <c r="D4" s="119"/>
      <c r="E4" s="119"/>
      <c r="F4" s="120"/>
    </row>
    <row r="5" spans="1:6" x14ac:dyDescent="0.25">
      <c r="A5" s="84" t="s">
        <v>160</v>
      </c>
      <c r="B5" s="118"/>
      <c r="C5" s="119"/>
      <c r="D5" s="119"/>
      <c r="E5" s="119"/>
      <c r="F5" s="120"/>
    </row>
    <row r="6" spans="1:6" x14ac:dyDescent="0.25">
      <c r="A6" s="84" t="s">
        <v>199</v>
      </c>
      <c r="B6" s="118"/>
      <c r="C6" s="119"/>
      <c r="D6" s="119"/>
      <c r="E6" s="119"/>
      <c r="F6" s="120"/>
    </row>
    <row r="7" spans="1:6" x14ac:dyDescent="0.25">
      <c r="A7" s="84" t="s">
        <v>200</v>
      </c>
      <c r="B7" s="118"/>
      <c r="C7" s="119"/>
      <c r="D7" s="119"/>
      <c r="E7" s="119"/>
      <c r="F7" s="120"/>
    </row>
    <row r="8" spans="1:6" x14ac:dyDescent="0.25">
      <c r="A8" s="85" t="s">
        <v>23</v>
      </c>
    </row>
    <row r="9" spans="1:6" s="79" customFormat="1" x14ac:dyDescent="0.25">
      <c r="A9" s="79" t="s">
        <v>24</v>
      </c>
      <c r="B9" s="79" t="s">
        <v>25</v>
      </c>
      <c r="C9" s="79" t="s">
        <v>26</v>
      </c>
      <c r="D9" s="79" t="s">
        <v>27</v>
      </c>
      <c r="E9" s="79" t="s">
        <v>28</v>
      </c>
      <c r="F9" s="79" t="s">
        <v>29</v>
      </c>
    </row>
    <row r="10" spans="1:6" x14ac:dyDescent="0.25">
      <c r="A10" s="86" t="str">
        <f>$B$2&amp;"-"&amp;"01"</f>
        <v>-01</v>
      </c>
      <c r="B10" s="87"/>
      <c r="C10" s="87"/>
      <c r="D10" s="87"/>
      <c r="E10" s="88"/>
      <c r="F10" s="87"/>
    </row>
    <row r="11" spans="1:6" x14ac:dyDescent="0.25">
      <c r="A11" s="86" t="str">
        <f>$B$2&amp;"-"&amp;"02"</f>
        <v>-02</v>
      </c>
      <c r="B11" s="87"/>
      <c r="C11" s="87"/>
      <c r="D11" s="87"/>
      <c r="E11" s="88"/>
      <c r="F11" s="87"/>
    </row>
    <row r="12" spans="1:6" x14ac:dyDescent="0.25">
      <c r="A12" s="86" t="str">
        <f>$B$2&amp;"-"&amp;"03"</f>
        <v>-03</v>
      </c>
      <c r="B12" s="87"/>
      <c r="C12" s="87"/>
      <c r="D12" s="87"/>
      <c r="E12" s="88"/>
      <c r="F12" s="87"/>
    </row>
    <row r="13" spans="1:6" x14ac:dyDescent="0.25">
      <c r="A13" s="86" t="str">
        <f>$B$2&amp;"-"&amp;"04"</f>
        <v>-04</v>
      </c>
      <c r="B13" s="87"/>
      <c r="C13" s="87"/>
      <c r="D13" s="87"/>
      <c r="E13" s="88"/>
      <c r="F13" s="87"/>
    </row>
    <row r="14" spans="1:6" x14ac:dyDescent="0.25">
      <c r="A14" s="86" t="str">
        <f>$B$2&amp;"-"&amp;"05"</f>
        <v>-05</v>
      </c>
      <c r="B14" s="87"/>
      <c r="C14" s="87"/>
      <c r="D14" s="87"/>
      <c r="E14" s="87"/>
      <c r="F14" s="87"/>
    </row>
    <row r="15" spans="1:6" x14ac:dyDescent="0.25">
      <c r="A15" s="86" t="str">
        <f>$B$2&amp;"-"&amp;"06"</f>
        <v>-06</v>
      </c>
      <c r="B15" s="87"/>
      <c r="C15" s="87"/>
      <c r="D15" s="87"/>
      <c r="E15" s="87"/>
      <c r="F15" s="87"/>
    </row>
    <row r="16" spans="1:6" x14ac:dyDescent="0.25">
      <c r="A16" s="86" t="str">
        <f>$B$2&amp;"-"&amp;"07"</f>
        <v>-07</v>
      </c>
      <c r="B16" s="87"/>
      <c r="C16" s="87"/>
      <c r="D16" s="87"/>
      <c r="E16" s="87"/>
      <c r="F16" s="87"/>
    </row>
    <row r="17" spans="1:10" x14ac:dyDescent="0.25">
      <c r="A17" s="86" t="str">
        <f>$B$2&amp;"-"&amp;"08"</f>
        <v>-08</v>
      </c>
      <c r="B17" s="87"/>
      <c r="C17" s="87"/>
      <c r="D17" s="87"/>
      <c r="E17" s="87"/>
      <c r="F17" s="87"/>
      <c r="I17" s="104"/>
      <c r="J17" s="104"/>
    </row>
    <row r="18" spans="1:10" x14ac:dyDescent="0.25">
      <c r="A18" s="86" t="str">
        <f>$B$2&amp;"-"&amp;"09"</f>
        <v>-09</v>
      </c>
      <c r="B18" s="87"/>
      <c r="C18" s="87"/>
      <c r="D18" s="87"/>
      <c r="E18" s="87"/>
      <c r="F18" s="87"/>
    </row>
    <row r="19" spans="1:10" x14ac:dyDescent="0.25">
      <c r="A19" s="86" t="str">
        <f>$B$2&amp;"-"&amp;"10"</f>
        <v>-10</v>
      </c>
      <c r="B19" s="87"/>
      <c r="C19" s="87"/>
      <c r="D19" s="87"/>
      <c r="E19" s="87"/>
      <c r="F19" s="87"/>
    </row>
    <row r="20" spans="1:10" s="79" customFormat="1" x14ac:dyDescent="0.25">
      <c r="A20" s="79" t="s">
        <v>88</v>
      </c>
      <c r="E20" s="79" t="s">
        <v>87</v>
      </c>
    </row>
    <row r="21" spans="1:10" s="79" customFormat="1" x14ac:dyDescent="0.25">
      <c r="A21" s="79" t="s">
        <v>85</v>
      </c>
      <c r="B21" s="79" t="s">
        <v>86</v>
      </c>
      <c r="C21" s="79" t="s">
        <v>1</v>
      </c>
      <c r="E21" s="79" t="s">
        <v>85</v>
      </c>
      <c r="F21" s="79" t="s">
        <v>86</v>
      </c>
      <c r="G21" s="79" t="s">
        <v>1</v>
      </c>
    </row>
    <row r="22" spans="1:10" x14ac:dyDescent="0.25">
      <c r="A22" s="89" t="s">
        <v>3</v>
      </c>
      <c r="B22" s="87"/>
      <c r="C22" s="93"/>
      <c r="D22" s="91"/>
      <c r="E22" s="89" t="s">
        <v>3</v>
      </c>
      <c r="F22" s="87"/>
      <c r="G22" s="93"/>
    </row>
    <row r="23" spans="1:10" x14ac:dyDescent="0.25">
      <c r="A23" s="89" t="s">
        <v>4</v>
      </c>
      <c r="B23" s="87"/>
      <c r="C23" s="93"/>
      <c r="D23" s="91"/>
      <c r="E23" s="89" t="s">
        <v>4</v>
      </c>
      <c r="F23" s="87"/>
      <c r="G23" s="93"/>
    </row>
    <row r="24" spans="1:10" x14ac:dyDescent="0.25">
      <c r="A24" s="89" t="s">
        <v>5</v>
      </c>
      <c r="B24" s="87"/>
      <c r="C24" s="93"/>
      <c r="D24" s="91"/>
      <c r="E24" s="89" t="s">
        <v>5</v>
      </c>
      <c r="F24" s="87"/>
      <c r="G24" s="93"/>
    </row>
    <row r="25" spans="1:10" x14ac:dyDescent="0.25">
      <c r="A25" s="89" t="s">
        <v>6</v>
      </c>
      <c r="B25" s="87"/>
      <c r="C25" s="93"/>
      <c r="D25" s="91"/>
      <c r="E25" s="89" t="s">
        <v>6</v>
      </c>
      <c r="F25" s="87"/>
      <c r="G25" s="93"/>
    </row>
    <row r="26" spans="1:10" x14ac:dyDescent="0.25">
      <c r="A26" s="89" t="s">
        <v>15</v>
      </c>
      <c r="B26" s="87"/>
      <c r="C26" s="93"/>
      <c r="D26" s="91"/>
      <c r="E26" s="89" t="s">
        <v>15</v>
      </c>
      <c r="F26" s="87"/>
      <c r="G26" s="93"/>
    </row>
    <row r="27" spans="1:10" x14ac:dyDescent="0.25">
      <c r="A27" s="89" t="s">
        <v>16</v>
      </c>
      <c r="B27" s="87"/>
      <c r="C27" s="93"/>
      <c r="D27" s="91"/>
      <c r="E27" s="89" t="s">
        <v>16</v>
      </c>
      <c r="F27" s="87"/>
      <c r="G27" s="93"/>
    </row>
    <row r="28" spans="1:10" x14ac:dyDescent="0.25">
      <c r="A28" s="89" t="s">
        <v>17</v>
      </c>
      <c r="B28" s="87"/>
      <c r="C28" s="93"/>
      <c r="D28" s="91"/>
      <c r="E28" s="89" t="s">
        <v>17</v>
      </c>
      <c r="F28" s="87"/>
      <c r="G28" s="93"/>
    </row>
    <row r="29" spans="1:10" x14ac:dyDescent="0.25">
      <c r="A29" s="89" t="s">
        <v>18</v>
      </c>
      <c r="B29" s="87"/>
      <c r="C29" s="93"/>
      <c r="D29" s="91"/>
      <c r="E29" s="89" t="s">
        <v>18</v>
      </c>
      <c r="F29" s="87"/>
      <c r="G29" s="93"/>
    </row>
    <row r="30" spans="1:10" x14ac:dyDescent="0.25">
      <c r="A30" s="89" t="s">
        <v>19</v>
      </c>
      <c r="B30" s="87"/>
      <c r="C30" s="93"/>
      <c r="D30" s="91"/>
      <c r="E30" s="89" t="s">
        <v>19</v>
      </c>
      <c r="F30" s="87"/>
      <c r="G30" s="93"/>
    </row>
    <row r="31" spans="1:10" x14ac:dyDescent="0.25">
      <c r="A31" s="89" t="s">
        <v>20</v>
      </c>
      <c r="B31" s="87"/>
      <c r="C31" s="93"/>
      <c r="D31" s="91"/>
      <c r="E31" s="89" t="s">
        <v>20</v>
      </c>
      <c r="F31" s="87"/>
      <c r="G31" s="93"/>
    </row>
    <row r="32" spans="1:10" x14ac:dyDescent="0.25">
      <c r="A32" s="89" t="s">
        <v>21</v>
      </c>
      <c r="B32" s="87"/>
      <c r="C32" s="93"/>
      <c r="D32" s="91"/>
      <c r="E32" s="89" t="s">
        <v>21</v>
      </c>
      <c r="F32" s="87"/>
      <c r="G32" s="93"/>
    </row>
    <row r="33" spans="1:7" x14ac:dyDescent="0.25">
      <c r="A33" s="89" t="s">
        <v>22</v>
      </c>
      <c r="B33" s="87"/>
      <c r="C33" s="93"/>
      <c r="D33" s="91"/>
      <c r="E33" s="89" t="s">
        <v>22</v>
      </c>
      <c r="F33" s="87"/>
      <c r="G33" s="93"/>
    </row>
    <row r="34" spans="1:7" customFormat="1" x14ac:dyDescent="0.25">
      <c r="B34" s="79" t="s">
        <v>86</v>
      </c>
      <c r="C34" s="79" t="s">
        <v>1</v>
      </c>
    </row>
    <row r="35" spans="1:7" customFormat="1" x14ac:dyDescent="0.25">
      <c r="A35" s="92" t="s">
        <v>90</v>
      </c>
      <c r="B35" s="94" t="s">
        <v>89</v>
      </c>
      <c r="C35" s="93"/>
    </row>
    <row r="36" spans="1:7" customFormat="1" x14ac:dyDescent="0.25">
      <c r="A36" s="92" t="s">
        <v>94</v>
      </c>
      <c r="B36" s="94" t="s">
        <v>95</v>
      </c>
      <c r="C36" s="93"/>
    </row>
    <row r="37" spans="1:7" x14ac:dyDescent="0.25">
      <c r="A37" s="79" t="s">
        <v>30</v>
      </c>
    </row>
    <row r="38" spans="1:7" s="79" customFormat="1" x14ac:dyDescent="0.25">
      <c r="A38" s="79" t="s">
        <v>24</v>
      </c>
      <c r="B38" s="79" t="s">
        <v>31</v>
      </c>
      <c r="C38" s="79" t="s">
        <v>32</v>
      </c>
      <c r="D38" s="79" t="s">
        <v>93</v>
      </c>
      <c r="E38" s="79" t="s">
        <v>148</v>
      </c>
    </row>
    <row r="39" spans="1:7" x14ac:dyDescent="0.25">
      <c r="A39" s="90">
        <v>1</v>
      </c>
      <c r="B39" s="87"/>
      <c r="C39" s="87"/>
      <c r="D39" s="93"/>
      <c r="E39" s="93"/>
    </row>
    <row r="40" spans="1:7" x14ac:dyDescent="0.25">
      <c r="A40" s="90">
        <v>2</v>
      </c>
      <c r="B40" s="87"/>
      <c r="C40" s="87"/>
      <c r="D40" s="93"/>
      <c r="E40" s="93"/>
    </row>
    <row r="41" spans="1:7" x14ac:dyDescent="0.25">
      <c r="A41" s="90">
        <v>3</v>
      </c>
      <c r="B41" s="87"/>
      <c r="C41" s="87"/>
      <c r="D41" s="93"/>
      <c r="E41" s="93"/>
    </row>
    <row r="42" spans="1:7" x14ac:dyDescent="0.25">
      <c r="A42" s="90">
        <v>4</v>
      </c>
      <c r="B42" s="87"/>
      <c r="C42" s="87"/>
      <c r="D42" s="93"/>
      <c r="E42" s="93"/>
    </row>
    <row r="43" spans="1:7" x14ac:dyDescent="0.25">
      <c r="A43" s="90">
        <v>5</v>
      </c>
      <c r="B43" s="87"/>
      <c r="C43" s="87"/>
      <c r="D43" s="93"/>
      <c r="E43" s="93"/>
    </row>
    <row r="44" spans="1:7" x14ac:dyDescent="0.25">
      <c r="A44" s="90">
        <v>6</v>
      </c>
      <c r="B44" s="87"/>
      <c r="C44" s="87"/>
      <c r="D44" s="93"/>
      <c r="E44" s="93"/>
    </row>
    <row r="45" spans="1:7" x14ac:dyDescent="0.25">
      <c r="A45" s="90">
        <v>7</v>
      </c>
      <c r="B45" s="87"/>
      <c r="C45" s="87"/>
      <c r="D45" s="93"/>
      <c r="E45" s="93"/>
    </row>
    <row r="46" spans="1:7" x14ac:dyDescent="0.25">
      <c r="A46" s="90">
        <v>8</v>
      </c>
      <c r="B46" s="87"/>
      <c r="C46" s="87"/>
      <c r="D46" s="93"/>
      <c r="E46" s="93"/>
    </row>
    <row r="47" spans="1:7" x14ac:dyDescent="0.25">
      <c r="A47" s="90">
        <v>9</v>
      </c>
      <c r="B47" s="87"/>
      <c r="C47" s="87"/>
      <c r="D47" s="93"/>
      <c r="E47" s="93"/>
    </row>
    <row r="48" spans="1:7" x14ac:dyDescent="0.25">
      <c r="A48" s="90">
        <v>10</v>
      </c>
      <c r="B48" s="87"/>
      <c r="C48" s="87"/>
      <c r="D48" s="93"/>
      <c r="E48" s="93"/>
    </row>
    <row r="49" spans="1:7" x14ac:dyDescent="0.25">
      <c r="A49" s="90">
        <v>11</v>
      </c>
      <c r="B49" s="87"/>
      <c r="C49" s="87"/>
      <c r="D49" s="93"/>
      <c r="E49" s="93"/>
    </row>
    <row r="50" spans="1:7" x14ac:dyDescent="0.25">
      <c r="A50" s="90">
        <v>12</v>
      </c>
      <c r="B50" s="87"/>
      <c r="C50" s="87"/>
      <c r="D50" s="93"/>
      <c r="E50" s="93"/>
    </row>
    <row r="51" spans="1:7" x14ac:dyDescent="0.25">
      <c r="A51" s="90">
        <v>13</v>
      </c>
      <c r="B51" s="87"/>
      <c r="C51" s="87"/>
      <c r="D51" s="93"/>
      <c r="E51" s="93"/>
    </row>
    <row r="52" spans="1:7" x14ac:dyDescent="0.25">
      <c r="A52" s="90">
        <v>14</v>
      </c>
      <c r="B52" s="87"/>
      <c r="C52" s="87"/>
      <c r="D52" s="93"/>
      <c r="E52" s="93"/>
    </row>
    <row r="53" spans="1:7" x14ac:dyDescent="0.25">
      <c r="A53" s="90">
        <v>15</v>
      </c>
      <c r="B53" s="87"/>
      <c r="C53" s="87"/>
      <c r="D53" s="93"/>
      <c r="E53" s="93"/>
    </row>
    <row r="54" spans="1:7" x14ac:dyDescent="0.25">
      <c r="A54" s="90">
        <v>16</v>
      </c>
      <c r="B54" s="87"/>
      <c r="C54" s="87"/>
      <c r="D54" s="93"/>
      <c r="E54" s="93"/>
    </row>
    <row r="55" spans="1:7" x14ac:dyDescent="0.25">
      <c r="A55" s="90">
        <v>17</v>
      </c>
      <c r="B55" s="87"/>
      <c r="C55" s="87"/>
      <c r="D55" s="93"/>
      <c r="E55" s="93"/>
    </row>
    <row r="56" spans="1:7" x14ac:dyDescent="0.25">
      <c r="A56" s="90">
        <v>18</v>
      </c>
      <c r="B56" s="87"/>
      <c r="C56" s="87"/>
      <c r="D56" s="93"/>
      <c r="E56" s="93"/>
    </row>
    <row r="57" spans="1:7" x14ac:dyDescent="0.25">
      <c r="A57" s="90">
        <v>19</v>
      </c>
      <c r="B57" s="87"/>
      <c r="C57" s="87"/>
      <c r="D57" s="93"/>
      <c r="E57" s="93"/>
    </row>
    <row r="58" spans="1:7" x14ac:dyDescent="0.25">
      <c r="A58" s="90">
        <v>20</v>
      </c>
      <c r="B58" s="87"/>
      <c r="C58" s="87"/>
      <c r="D58" s="93"/>
      <c r="E58" s="93"/>
    </row>
    <row r="61" spans="1:7" x14ac:dyDescent="0.25">
      <c r="A61" s="99" t="s">
        <v>98</v>
      </c>
      <c r="B61" s="100"/>
      <c r="C61" s="100"/>
      <c r="D61" s="100"/>
      <c r="E61" s="100"/>
      <c r="F61" s="100"/>
      <c r="G61" s="100"/>
    </row>
    <row r="62" spans="1:7" ht="63.75" customHeight="1" x14ac:dyDescent="0.25">
      <c r="A62" s="101">
        <v>1</v>
      </c>
      <c r="B62" s="140" t="s">
        <v>115</v>
      </c>
      <c r="C62" s="140"/>
      <c r="D62" s="140"/>
      <c r="E62" s="140"/>
      <c r="F62" s="140"/>
      <c r="G62" s="140"/>
    </row>
    <row r="63" spans="1:7" ht="31.5" customHeight="1" x14ac:dyDescent="0.25">
      <c r="A63" s="101">
        <v>2</v>
      </c>
      <c r="B63" s="140" t="s">
        <v>155</v>
      </c>
      <c r="C63" s="140"/>
      <c r="D63" s="140"/>
      <c r="E63" s="140"/>
      <c r="F63" s="140"/>
      <c r="G63" s="140"/>
    </row>
    <row r="64" spans="1:7" ht="63" customHeight="1" x14ac:dyDescent="0.25">
      <c r="A64" s="101">
        <v>3</v>
      </c>
      <c r="B64" s="140" t="s">
        <v>154</v>
      </c>
      <c r="C64" s="140"/>
      <c r="D64" s="140"/>
      <c r="E64" s="140"/>
      <c r="F64" s="140"/>
      <c r="G64" s="140"/>
    </row>
    <row r="65" spans="1:7" x14ac:dyDescent="0.25">
      <c r="A65" s="99" t="s">
        <v>127</v>
      </c>
      <c r="B65" s="100"/>
      <c r="C65" s="100"/>
      <c r="D65" s="100"/>
      <c r="E65" s="100"/>
      <c r="F65" s="100"/>
      <c r="G65" s="100"/>
    </row>
    <row r="66" spans="1:7" ht="35.25" customHeight="1" x14ac:dyDescent="0.25">
      <c r="A66" s="101">
        <v>4</v>
      </c>
      <c r="B66" s="140" t="s">
        <v>114</v>
      </c>
      <c r="C66" s="140"/>
      <c r="D66" s="140"/>
      <c r="E66" s="140"/>
      <c r="F66" s="140"/>
      <c r="G66" s="140"/>
    </row>
    <row r="67" spans="1:7" ht="64.5" customHeight="1" x14ac:dyDescent="0.25">
      <c r="A67" s="101">
        <v>5</v>
      </c>
      <c r="B67" s="140" t="s">
        <v>150</v>
      </c>
      <c r="C67" s="140"/>
      <c r="D67" s="140"/>
      <c r="E67" s="140"/>
      <c r="F67" s="140"/>
      <c r="G67" s="140"/>
    </row>
    <row r="68" spans="1:7" ht="48.75" customHeight="1" x14ac:dyDescent="0.25">
      <c r="A68" s="101">
        <v>6</v>
      </c>
      <c r="B68" s="140" t="s">
        <v>117</v>
      </c>
      <c r="C68" s="140"/>
      <c r="D68" s="140"/>
      <c r="E68" s="140"/>
      <c r="F68" s="140"/>
      <c r="G68" s="140"/>
    </row>
    <row r="69" spans="1:7" ht="34.5" customHeight="1" x14ac:dyDescent="0.25">
      <c r="A69" s="101">
        <v>7</v>
      </c>
      <c r="B69" s="140" t="s">
        <v>151</v>
      </c>
      <c r="C69" s="140"/>
      <c r="D69" s="140"/>
      <c r="E69" s="140"/>
      <c r="F69" s="140"/>
      <c r="G69" s="140"/>
    </row>
    <row r="70" spans="1:7" ht="48.75" customHeight="1" x14ac:dyDescent="0.25">
      <c r="A70" s="101">
        <v>8</v>
      </c>
      <c r="B70" s="140" t="s">
        <v>102</v>
      </c>
      <c r="C70" s="140"/>
      <c r="D70" s="140"/>
      <c r="E70" s="140"/>
      <c r="F70" s="140"/>
      <c r="G70" s="140"/>
    </row>
    <row r="71" spans="1:7" ht="48.75" customHeight="1" x14ac:dyDescent="0.25">
      <c r="A71" s="101">
        <v>9</v>
      </c>
      <c r="B71" s="140" t="s">
        <v>153</v>
      </c>
      <c r="C71" s="140"/>
      <c r="D71" s="140"/>
      <c r="E71" s="140"/>
      <c r="F71" s="140"/>
      <c r="G71" s="140"/>
    </row>
    <row r="72" spans="1:7" x14ac:dyDescent="0.25">
      <c r="A72" s="101">
        <v>10</v>
      </c>
      <c r="B72" s="140" t="s">
        <v>99</v>
      </c>
      <c r="C72" s="140"/>
      <c r="D72" s="140"/>
      <c r="E72" s="140"/>
      <c r="F72" s="140"/>
      <c r="G72" s="140"/>
    </row>
    <row r="73" spans="1:7" x14ac:dyDescent="0.25">
      <c r="A73" s="103" t="s">
        <v>100</v>
      </c>
      <c r="B73" s="102"/>
      <c r="C73" s="102"/>
      <c r="D73" s="102"/>
      <c r="E73" s="102"/>
      <c r="F73" s="102"/>
      <c r="G73" s="102"/>
    </row>
    <row r="74" spans="1:7" ht="35.25" customHeight="1" x14ac:dyDescent="0.25">
      <c r="A74" s="101">
        <v>11</v>
      </c>
      <c r="B74" s="140" t="s">
        <v>101</v>
      </c>
      <c r="C74" s="140"/>
      <c r="D74" s="140"/>
      <c r="E74" s="140"/>
      <c r="F74" s="140"/>
      <c r="G74" s="140"/>
    </row>
    <row r="75" spans="1:7" ht="63" customHeight="1" x14ac:dyDescent="0.25">
      <c r="A75" s="101">
        <v>12</v>
      </c>
      <c r="B75" s="140" t="s">
        <v>104</v>
      </c>
      <c r="C75" s="140"/>
      <c r="D75" s="140"/>
      <c r="E75" s="140"/>
      <c r="F75" s="140"/>
      <c r="G75" s="140"/>
    </row>
    <row r="76" spans="1:7" x14ac:dyDescent="0.25">
      <c r="A76" s="101">
        <v>13</v>
      </c>
      <c r="B76" s="140" t="s">
        <v>105</v>
      </c>
      <c r="C76" s="140"/>
      <c r="D76" s="140"/>
      <c r="E76" s="140"/>
      <c r="F76" s="140"/>
      <c r="G76" s="140"/>
    </row>
    <row r="77" spans="1:7" ht="51.75" customHeight="1" x14ac:dyDescent="0.25">
      <c r="A77" s="101">
        <v>14</v>
      </c>
      <c r="B77" s="140" t="s">
        <v>106</v>
      </c>
      <c r="C77" s="140"/>
      <c r="D77" s="140"/>
      <c r="E77" s="140"/>
      <c r="F77" s="140"/>
      <c r="G77" s="140"/>
    </row>
    <row r="78" spans="1:7" ht="15" customHeight="1" x14ac:dyDescent="0.25">
      <c r="A78" s="101">
        <v>15</v>
      </c>
      <c r="B78" s="140" t="s">
        <v>129</v>
      </c>
      <c r="C78" s="140"/>
      <c r="D78" s="140"/>
      <c r="E78" s="140"/>
      <c r="F78" s="140"/>
      <c r="G78" s="140"/>
    </row>
    <row r="79" spans="1:7" x14ac:dyDescent="0.25">
      <c r="A79" s="103" t="s">
        <v>103</v>
      </c>
      <c r="B79" s="100"/>
      <c r="C79" s="100"/>
      <c r="D79" s="100"/>
      <c r="E79" s="100"/>
      <c r="F79" s="100"/>
      <c r="G79" s="100"/>
    </row>
    <row r="80" spans="1:7" ht="49.5" customHeight="1" x14ac:dyDescent="0.25">
      <c r="A80" s="101">
        <v>16</v>
      </c>
      <c r="B80" s="140" t="s">
        <v>107</v>
      </c>
      <c r="C80" s="140"/>
      <c r="D80" s="140"/>
      <c r="E80" s="140"/>
      <c r="F80" s="140"/>
      <c r="G80" s="140"/>
    </row>
    <row r="81" spans="1:7" ht="50.25" customHeight="1" x14ac:dyDescent="0.25">
      <c r="A81" s="101">
        <v>17</v>
      </c>
      <c r="B81" s="140" t="s">
        <v>109</v>
      </c>
      <c r="C81" s="140"/>
      <c r="D81" s="140"/>
      <c r="E81" s="140"/>
      <c r="F81" s="140"/>
      <c r="G81" s="140"/>
    </row>
    <row r="82" spans="1:7" x14ac:dyDescent="0.25">
      <c r="A82" s="101">
        <v>18</v>
      </c>
      <c r="B82" s="140" t="s">
        <v>108</v>
      </c>
      <c r="C82" s="140"/>
      <c r="D82" s="140"/>
      <c r="E82" s="140"/>
      <c r="F82" s="140"/>
      <c r="G82" s="140"/>
    </row>
    <row r="83" spans="1:7" x14ac:dyDescent="0.25">
      <c r="A83" s="103" t="s">
        <v>110</v>
      </c>
      <c r="B83" s="100"/>
      <c r="C83" s="100"/>
      <c r="D83" s="100"/>
      <c r="E83" s="100"/>
      <c r="F83" s="100"/>
      <c r="G83" s="100"/>
    </row>
    <row r="84" spans="1:7" ht="78.75" customHeight="1" x14ac:dyDescent="0.25">
      <c r="A84" s="101">
        <v>19</v>
      </c>
      <c r="B84" s="140" t="s">
        <v>122</v>
      </c>
      <c r="C84" s="140"/>
      <c r="D84" s="140"/>
      <c r="E84" s="140"/>
      <c r="F84" s="140"/>
      <c r="G84" s="140"/>
    </row>
    <row r="85" spans="1:7" ht="93.75" customHeight="1" x14ac:dyDescent="0.25">
      <c r="A85" s="101">
        <v>20</v>
      </c>
      <c r="B85" s="140" t="s">
        <v>146</v>
      </c>
      <c r="C85" s="140"/>
      <c r="D85" s="140"/>
      <c r="E85" s="140"/>
      <c r="F85" s="140"/>
      <c r="G85" s="140"/>
    </row>
    <row r="86" spans="1:7" ht="141" customHeight="1" x14ac:dyDescent="0.25">
      <c r="A86" s="101">
        <v>21</v>
      </c>
      <c r="B86" s="140" t="s">
        <v>145</v>
      </c>
      <c r="C86" s="140"/>
      <c r="D86" s="140"/>
      <c r="E86" s="140"/>
      <c r="F86" s="140"/>
      <c r="G86" s="140"/>
    </row>
    <row r="87" spans="1:7" ht="66" customHeight="1" x14ac:dyDescent="0.25">
      <c r="A87" s="101">
        <v>22</v>
      </c>
      <c r="B87" s="140" t="s">
        <v>123</v>
      </c>
      <c r="C87" s="140"/>
      <c r="D87" s="140"/>
      <c r="E87" s="140"/>
      <c r="F87" s="140"/>
      <c r="G87" s="140"/>
    </row>
    <row r="88" spans="1:7" x14ac:dyDescent="0.25">
      <c r="A88" s="99" t="s">
        <v>121</v>
      </c>
      <c r="B88" s="100"/>
      <c r="C88" s="100"/>
      <c r="D88" s="100"/>
      <c r="E88" s="100"/>
      <c r="F88" s="100"/>
      <c r="G88" s="100"/>
    </row>
    <row r="89" spans="1:7" ht="45.75" customHeight="1" x14ac:dyDescent="0.25">
      <c r="A89" s="101">
        <v>23</v>
      </c>
      <c r="B89" s="140" t="s">
        <v>124</v>
      </c>
      <c r="C89" s="140"/>
      <c r="D89" s="140"/>
      <c r="E89" s="140"/>
      <c r="F89" s="140"/>
      <c r="G89" s="140"/>
    </row>
    <row r="90" spans="1:7" ht="64.5" customHeight="1" x14ac:dyDescent="0.25">
      <c r="A90" s="101">
        <v>24</v>
      </c>
      <c r="B90" s="140" t="s">
        <v>152</v>
      </c>
      <c r="C90" s="140"/>
      <c r="D90" s="140"/>
      <c r="E90" s="140"/>
      <c r="F90" s="140"/>
      <c r="G90" s="140"/>
    </row>
    <row r="91" spans="1:7" ht="48.75" customHeight="1" x14ac:dyDescent="0.25">
      <c r="A91" s="101">
        <v>25</v>
      </c>
      <c r="B91" s="140" t="s">
        <v>116</v>
      </c>
      <c r="C91" s="140"/>
      <c r="D91" s="140"/>
      <c r="E91" s="140"/>
      <c r="F91" s="140"/>
      <c r="G91" s="140"/>
    </row>
    <row r="92" spans="1:7" ht="48.75" customHeight="1" x14ac:dyDescent="0.25">
      <c r="A92" s="101">
        <v>26</v>
      </c>
      <c r="B92" s="140" t="s">
        <v>126</v>
      </c>
      <c r="C92" s="140"/>
      <c r="D92" s="140"/>
      <c r="E92" s="140"/>
      <c r="F92" s="140"/>
      <c r="G92" s="140"/>
    </row>
    <row r="93" spans="1:7" ht="48" customHeight="1" x14ac:dyDescent="0.25">
      <c r="A93" s="101">
        <v>27</v>
      </c>
      <c r="B93" s="140" t="s">
        <v>156</v>
      </c>
      <c r="C93" s="140"/>
      <c r="D93" s="140"/>
      <c r="E93" s="140"/>
      <c r="F93" s="140"/>
      <c r="G93" s="140"/>
    </row>
    <row r="94" spans="1:7" x14ac:dyDescent="0.25">
      <c r="A94" s="101">
        <v>28</v>
      </c>
      <c r="B94" s="140" t="s">
        <v>99</v>
      </c>
      <c r="C94" s="140"/>
      <c r="D94" s="140"/>
      <c r="E94" s="140"/>
      <c r="F94" s="140"/>
      <c r="G94" s="140"/>
    </row>
    <row r="95" spans="1:7" x14ac:dyDescent="0.25">
      <c r="A95" s="103" t="s">
        <v>113</v>
      </c>
      <c r="B95" s="102"/>
      <c r="C95" s="102"/>
      <c r="D95" s="102"/>
      <c r="E95" s="102"/>
      <c r="F95" s="102"/>
      <c r="G95" s="102"/>
    </row>
    <row r="96" spans="1:7" ht="50.25" customHeight="1" x14ac:dyDescent="0.25">
      <c r="A96" s="101">
        <v>29</v>
      </c>
      <c r="B96" s="140" t="s">
        <v>118</v>
      </c>
      <c r="C96" s="140"/>
      <c r="D96" s="140"/>
      <c r="E96" s="140"/>
      <c r="F96" s="140"/>
      <c r="G96" s="140"/>
    </row>
    <row r="97" spans="1:7" x14ac:dyDescent="0.25">
      <c r="A97" s="101">
        <v>30</v>
      </c>
      <c r="B97" s="140" t="s">
        <v>119</v>
      </c>
      <c r="C97" s="140"/>
      <c r="D97" s="140"/>
      <c r="E97" s="140"/>
      <c r="F97" s="140"/>
      <c r="G97" s="140"/>
    </row>
    <row r="98" spans="1:7" ht="51" customHeight="1" x14ac:dyDescent="0.25">
      <c r="A98" s="101">
        <v>31</v>
      </c>
      <c r="B98" s="140" t="s">
        <v>125</v>
      </c>
      <c r="C98" s="140"/>
      <c r="D98" s="140"/>
      <c r="E98" s="140"/>
      <c r="F98" s="140"/>
      <c r="G98" s="140"/>
    </row>
    <row r="99" spans="1:7" x14ac:dyDescent="0.25">
      <c r="A99" s="103" t="s">
        <v>120</v>
      </c>
      <c r="B99" s="102"/>
      <c r="C99" s="102"/>
      <c r="D99" s="102"/>
      <c r="E99" s="102"/>
      <c r="F99" s="102"/>
      <c r="G99" s="102"/>
    </row>
    <row r="100" spans="1:7" ht="45.75" customHeight="1" x14ac:dyDescent="0.25">
      <c r="A100" s="101">
        <v>32</v>
      </c>
      <c r="B100" s="140" t="s">
        <v>128</v>
      </c>
      <c r="C100" s="140"/>
      <c r="D100" s="140"/>
      <c r="E100" s="140"/>
      <c r="F100" s="140"/>
      <c r="G100" s="140"/>
    </row>
    <row r="101" spans="1:7" ht="61.5" customHeight="1" x14ac:dyDescent="0.25">
      <c r="A101" s="101">
        <v>33</v>
      </c>
      <c r="B101" s="140" t="s">
        <v>158</v>
      </c>
      <c r="C101" s="140"/>
      <c r="D101" s="140"/>
      <c r="E101" s="140"/>
      <c r="F101" s="140"/>
      <c r="G101" s="140"/>
    </row>
    <row r="102" spans="1:7" ht="66" customHeight="1" x14ac:dyDescent="0.25">
      <c r="A102" s="101">
        <v>33</v>
      </c>
      <c r="B102" s="140" t="s">
        <v>157</v>
      </c>
      <c r="C102" s="140"/>
      <c r="D102" s="140"/>
      <c r="E102" s="140"/>
      <c r="F102" s="140"/>
      <c r="G102" s="140"/>
    </row>
  </sheetData>
  <sheetProtection autoFilter="0"/>
  <mergeCells count="34">
    <mergeCell ref="B64:G64"/>
    <mergeCell ref="B76:G76"/>
    <mergeCell ref="B75:G75"/>
    <mergeCell ref="B62:G62"/>
    <mergeCell ref="B63:G63"/>
    <mergeCell ref="B66:G66"/>
    <mergeCell ref="B68:G68"/>
    <mergeCell ref="B74:G74"/>
    <mergeCell ref="B67:G67"/>
    <mergeCell ref="B77:G77"/>
    <mergeCell ref="B70:G70"/>
    <mergeCell ref="B69:G69"/>
    <mergeCell ref="B71:G71"/>
    <mergeCell ref="B72:G72"/>
    <mergeCell ref="B91:G91"/>
    <mergeCell ref="B78:G78"/>
    <mergeCell ref="B80:G80"/>
    <mergeCell ref="B81:G81"/>
    <mergeCell ref="B82:G82"/>
    <mergeCell ref="B84:G84"/>
    <mergeCell ref="B85:G85"/>
    <mergeCell ref="B86:G86"/>
    <mergeCell ref="B87:G87"/>
    <mergeCell ref="B89:G89"/>
    <mergeCell ref="B90:G90"/>
    <mergeCell ref="B98:G98"/>
    <mergeCell ref="B100:G100"/>
    <mergeCell ref="B101:G101"/>
    <mergeCell ref="B102:G102"/>
    <mergeCell ref="B92:G92"/>
    <mergeCell ref="B93:G93"/>
    <mergeCell ref="B94:G94"/>
    <mergeCell ref="B96:G96"/>
    <mergeCell ref="B97:G97"/>
  </mergeCells>
  <phoneticPr fontId="14" type="noConversion"/>
  <pageMargins left="0.75" right="0.75" top="1" bottom="1" header="0.5" footer="0.5"/>
  <pageSetup scale="72" fitToHeight="0" orientation="portrait" r:id="rId1"/>
  <headerFooter alignWithMargins="0">
    <oddFooter>&amp;C&amp;A&amp;RPage &amp;P of &amp;N</oddFooter>
  </headerFooter>
  <rowBreaks count="1" manualBreakCount="1">
    <brk id="6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6A35-B889-4FC3-9245-4BE30F0D1E8A}">
  <sheetPr>
    <tabColor theme="9"/>
    <pageSetUpPr fitToPage="1"/>
  </sheetPr>
  <dimension ref="A1:K28"/>
  <sheetViews>
    <sheetView workbookViewId="0">
      <selection activeCell="A4" sqref="A4"/>
    </sheetView>
  </sheetViews>
  <sheetFormatPr defaultRowHeight="12.75" x14ac:dyDescent="0.2"/>
  <cols>
    <col min="1" max="1" width="10.7109375" customWidth="1"/>
    <col min="2" max="2" width="35.7109375" customWidth="1"/>
    <col min="3" max="3" width="15.7109375" customWidth="1"/>
    <col min="4" max="10" width="13.7109375" style="109" customWidth="1"/>
    <col min="11" max="11" width="10.7109375" customWidth="1"/>
    <col min="12" max="12" width="7.85546875" bestFit="1" customWidth="1"/>
  </cols>
  <sheetData>
    <row r="1" spans="1:11" ht="20.25" x14ac:dyDescent="0.2">
      <c r="A1" s="1" t="s">
        <v>163</v>
      </c>
      <c r="B1" s="1"/>
      <c r="C1" s="1"/>
      <c r="D1" s="108"/>
    </row>
    <row r="2" spans="1:11" ht="18.75" customHeight="1" x14ac:dyDescent="0.2">
      <c r="A2" s="4" t="str">
        <f>'Key (do not release)'!$B$3&amp;" for "&amp;'Key (do not release)'!$B$4</f>
        <v xml:space="preserve"> for </v>
      </c>
      <c r="B2" s="4"/>
      <c r="C2" s="4"/>
      <c r="D2" s="110"/>
    </row>
    <row r="3" spans="1:11" ht="17.25" x14ac:dyDescent="0.25">
      <c r="A3" s="4" t="str">
        <f>'Key (do not release)'!$B$2&amp;" "&amp;'Key (do not release)'!$B$5</f>
        <v xml:space="preserve"> </v>
      </c>
      <c r="B3" s="77"/>
      <c r="C3" s="77"/>
    </row>
    <row r="4" spans="1:11" s="18" customFormat="1" ht="15" x14ac:dyDescent="0.25">
      <c r="B4" s="79" t="s">
        <v>78</v>
      </c>
      <c r="C4" s="79">
        <f>SUM('Technical summary'!A18,'Presentation summary'!A18,Cost!C6,Revenue!C6)</f>
        <v>0</v>
      </c>
      <c r="D4" s="84"/>
      <c r="E4" s="84"/>
      <c r="F4" s="84"/>
      <c r="G4" s="84"/>
      <c r="H4" s="84"/>
      <c r="I4" s="84"/>
      <c r="J4" s="84"/>
    </row>
    <row r="5" spans="1:11" s="81" customFormat="1" ht="24.75" customHeight="1" x14ac:dyDescent="0.2">
      <c r="A5" s="80" t="s">
        <v>97</v>
      </c>
      <c r="B5" s="80" t="s">
        <v>31</v>
      </c>
      <c r="C5" s="80" t="s">
        <v>82</v>
      </c>
      <c r="D5" s="111" t="s">
        <v>79</v>
      </c>
      <c r="E5" s="111" t="s">
        <v>80</v>
      </c>
      <c r="F5" s="111" t="s">
        <v>2</v>
      </c>
      <c r="G5" s="111" t="s">
        <v>96</v>
      </c>
      <c r="H5" s="111" t="s">
        <v>92</v>
      </c>
      <c r="I5" s="111" t="s">
        <v>149</v>
      </c>
      <c r="J5" s="111" t="s">
        <v>91</v>
      </c>
      <c r="K5" s="80" t="s">
        <v>81</v>
      </c>
    </row>
    <row r="6" spans="1:11" s="18" customFormat="1" ht="15" x14ac:dyDescent="0.25">
      <c r="A6" s="82">
        <f>'Key (do not release)'!$A$39</f>
        <v>1</v>
      </c>
      <c r="B6" s="95">
        <f>'Key (do not release)'!$B$39</f>
        <v>0</v>
      </c>
      <c r="C6" s="82">
        <f>'Key (do not release)'!$C$39</f>
        <v>0</v>
      </c>
      <c r="D6" s="112" t="str">
        <f>'Technical summary'!$D$18</f>
        <v/>
      </c>
      <c r="E6" s="112" t="str">
        <f>'Presentation summary'!$D$18</f>
        <v/>
      </c>
      <c r="F6" s="112" t="str">
        <f>Cost!$E$25</f>
        <v/>
      </c>
      <c r="G6" s="112" t="str">
        <f>Revenue!$E$25</f>
        <v/>
      </c>
      <c r="H6" s="112" t="str">
        <f>IF('Key (do not release)'!$D$39="y", $C$4*0.05,IF('Key (do not release)'!$D$40="yes", $C$4*0.05,""))</f>
        <v/>
      </c>
      <c r="I6" s="112" t="str">
        <f>IF('Key (do not release)'!$E$39="y", $C$4*0.05,IF('Key (do not release)'!$E$40="yes", $C$4*0.05,""))</f>
        <v/>
      </c>
      <c r="J6" s="112" t="str">
        <f t="shared" ref="J6:J25" si="0">IF(SUM(D6:I6)=0,"-",SUM(D6:I6))</f>
        <v>-</v>
      </c>
      <c r="K6" s="82" t="str">
        <f t="shared" ref="K6:K25" si="1">IFERROR(RANK(J6,$J$6:$J$25),"")</f>
        <v/>
      </c>
    </row>
    <row r="7" spans="1:11" s="18" customFormat="1" ht="15" x14ac:dyDescent="0.25">
      <c r="A7" s="82">
        <f>'Key (do not release)'!$A$40</f>
        <v>2</v>
      </c>
      <c r="B7" s="95">
        <f>'Key (do not release)'!$B$40</f>
        <v>0</v>
      </c>
      <c r="C7" s="82">
        <f>'Key (do not release)'!$C$40</f>
        <v>0</v>
      </c>
      <c r="D7" s="112" t="str">
        <f>'Technical summary'!$E$18</f>
        <v/>
      </c>
      <c r="E7" s="112" t="str">
        <f>'Presentation summary'!$E$18</f>
        <v/>
      </c>
      <c r="F7" s="112" t="str">
        <f>Cost!$G$25</f>
        <v/>
      </c>
      <c r="G7" s="112" t="str">
        <f>Revenue!$G$25</f>
        <v/>
      </c>
      <c r="H7" s="112" t="str">
        <f>IF('Key (do not release)'!$D$40="y", $C$4*0.05,IF('Key (do not release)'!$D$40="yes", $C$4*0.05,""))</f>
        <v/>
      </c>
      <c r="I7" s="112" t="str">
        <f>IF('Key (do not release)'!$E$40="y", $C$4*0.05,IF('Key (do not release)'!$E$40="yes", $C$4*0.05,""))</f>
        <v/>
      </c>
      <c r="J7" s="112" t="str">
        <f t="shared" si="0"/>
        <v>-</v>
      </c>
      <c r="K7" s="82" t="str">
        <f t="shared" si="1"/>
        <v/>
      </c>
    </row>
    <row r="8" spans="1:11" s="18" customFormat="1" ht="15" x14ac:dyDescent="0.25">
      <c r="A8" s="82">
        <f>'Key (do not release)'!$A$41</f>
        <v>3</v>
      </c>
      <c r="B8" s="95">
        <f>'Key (do not release)'!$B$41</f>
        <v>0</v>
      </c>
      <c r="C8" s="82">
        <f>'Key (do not release)'!$C$41</f>
        <v>0</v>
      </c>
      <c r="D8" s="112" t="str">
        <f>'Technical summary'!$F$18</f>
        <v/>
      </c>
      <c r="E8" s="112" t="str">
        <f>'Presentation summary'!$F$18</f>
        <v/>
      </c>
      <c r="F8" s="112" t="str">
        <f>Cost!$I$25</f>
        <v/>
      </c>
      <c r="G8" s="112" t="str">
        <f>Revenue!$I$25</f>
        <v/>
      </c>
      <c r="H8" s="112" t="str">
        <f>IF('Key (do not release)'!$D$41="y", $C$4*0.05,IF('Key (do not release)'!$D$41="yes", $C$4*0.05,""))</f>
        <v/>
      </c>
      <c r="I8" s="112" t="str">
        <f>IF('Key (do not release)'!$E$41="y", $C$4*0.05,IF('Key (do not release)'!$E$41="yes", $C$4*0.05,""))</f>
        <v/>
      </c>
      <c r="J8" s="112" t="str">
        <f t="shared" si="0"/>
        <v>-</v>
      </c>
      <c r="K8" s="82" t="str">
        <f t="shared" si="1"/>
        <v/>
      </c>
    </row>
    <row r="9" spans="1:11" s="18" customFormat="1" ht="15" x14ac:dyDescent="0.25">
      <c r="A9" s="82">
        <f>'Key (do not release)'!$A$42</f>
        <v>4</v>
      </c>
      <c r="B9" s="95">
        <f>'Key (do not release)'!$B$42</f>
        <v>0</v>
      </c>
      <c r="C9" s="82">
        <f>'Key (do not release)'!$C$42</f>
        <v>0</v>
      </c>
      <c r="D9" s="112" t="str">
        <f>'Technical summary'!$G$18</f>
        <v/>
      </c>
      <c r="E9" s="112" t="str">
        <f>'Presentation summary'!$G$18</f>
        <v/>
      </c>
      <c r="F9" s="112" t="str">
        <f>Cost!$K$25</f>
        <v/>
      </c>
      <c r="G9" s="112" t="str">
        <f>Revenue!$K$25</f>
        <v/>
      </c>
      <c r="H9" s="112" t="str">
        <f>IF('Key (do not release)'!$D$42="y", $C$4*0.05,IF('Key (do not release)'!$D$42="yes", $C$4*0.05,""))</f>
        <v/>
      </c>
      <c r="I9" s="112" t="str">
        <f>IF('Key (do not release)'!$E$42="y", $C$4*0.05,IF('Key (do not release)'!$E$42="yes", $C$4*0.05,""))</f>
        <v/>
      </c>
      <c r="J9" s="112" t="str">
        <f t="shared" si="0"/>
        <v>-</v>
      </c>
      <c r="K9" s="82" t="str">
        <f t="shared" si="1"/>
        <v/>
      </c>
    </row>
    <row r="10" spans="1:11" s="18" customFormat="1" ht="15" x14ac:dyDescent="0.25">
      <c r="A10" s="82">
        <f>'Key (do not release)'!$A$43</f>
        <v>5</v>
      </c>
      <c r="B10" s="95">
        <f>'Key (do not release)'!$B$43</f>
        <v>0</v>
      </c>
      <c r="C10" s="82">
        <f>'Key (do not release)'!$C$43</f>
        <v>0</v>
      </c>
      <c r="D10" s="112" t="str">
        <f>'Technical summary'!$H$18</f>
        <v/>
      </c>
      <c r="E10" s="112" t="str">
        <f>'Presentation summary'!$H$18</f>
        <v/>
      </c>
      <c r="F10" s="112" t="str">
        <f>Cost!$M$25</f>
        <v/>
      </c>
      <c r="G10" s="112" t="str">
        <f>Revenue!$M$25</f>
        <v/>
      </c>
      <c r="H10" s="112" t="str">
        <f>IF('Key (do not release)'!$D$43="y", $C$4*0.05,IF('Key (do not release)'!$D$43="yes", $C$4*0.05,""))</f>
        <v/>
      </c>
      <c r="I10" s="112" t="str">
        <f>IF('Key (do not release)'!$E$43="y", $C$4*0.05,IF('Key (do not release)'!$E$43="yes", $C$4*0.05,""))</f>
        <v/>
      </c>
      <c r="J10" s="112" t="str">
        <f t="shared" si="0"/>
        <v>-</v>
      </c>
      <c r="K10" s="82" t="str">
        <f t="shared" si="1"/>
        <v/>
      </c>
    </row>
    <row r="11" spans="1:11" s="18" customFormat="1" ht="15" x14ac:dyDescent="0.25">
      <c r="A11" s="82">
        <f>'Key (do not release)'!$A$44</f>
        <v>6</v>
      </c>
      <c r="B11" s="95">
        <f>'Key (do not release)'!$B$44</f>
        <v>0</v>
      </c>
      <c r="C11" s="82">
        <f>'Key (do not release)'!$C$44</f>
        <v>0</v>
      </c>
      <c r="D11" s="112" t="str">
        <f>'Technical summary'!$I$18</f>
        <v/>
      </c>
      <c r="E11" s="112" t="str">
        <f>'Presentation summary'!$I$18</f>
        <v/>
      </c>
      <c r="F11" s="112" t="str">
        <f>Cost!$O$25</f>
        <v/>
      </c>
      <c r="G11" s="112" t="str">
        <f>Revenue!$O$25</f>
        <v/>
      </c>
      <c r="H11" s="112" t="str">
        <f>IF('Key (do not release)'!$D$44="y", $C$4*0.05,IF('Key (do not release)'!$D$44="yes", $C$4*0.05,""))</f>
        <v/>
      </c>
      <c r="I11" s="112" t="str">
        <f>IF('Key (do not release)'!$E$44="y", $C$4*0.05,IF('Key (do not release)'!$E$44="yes", $C$4*0.05,""))</f>
        <v/>
      </c>
      <c r="J11" s="112" t="str">
        <f t="shared" si="0"/>
        <v>-</v>
      </c>
      <c r="K11" s="82" t="str">
        <f t="shared" si="1"/>
        <v/>
      </c>
    </row>
    <row r="12" spans="1:11" s="18" customFormat="1" ht="15" x14ac:dyDescent="0.25">
      <c r="A12" s="82">
        <f>'Key (do not release)'!$A$45</f>
        <v>7</v>
      </c>
      <c r="B12" s="95">
        <f>'Key (do not release)'!$B$45</f>
        <v>0</v>
      </c>
      <c r="C12" s="82">
        <f>'Key (do not release)'!$C$45</f>
        <v>0</v>
      </c>
      <c r="D12" s="112" t="str">
        <f>'Technical summary'!$J$18</f>
        <v/>
      </c>
      <c r="E12" s="112" t="str">
        <f>'Presentation summary'!$J$18</f>
        <v/>
      </c>
      <c r="F12" s="112" t="str">
        <f>Cost!$Q$25</f>
        <v/>
      </c>
      <c r="G12" s="112" t="str">
        <f>Revenue!$Q$25</f>
        <v/>
      </c>
      <c r="H12" s="112" t="str">
        <f>IF('Key (do not release)'!$D$45="y", $C$4*0.05,IF('Key (do not release)'!$D$45="yes", $C$4*0.05,""))</f>
        <v/>
      </c>
      <c r="I12" s="112" t="str">
        <f>IF('Key (do not release)'!$E$45="y", $C$4*0.05,IF('Key (do not release)'!$E$45="yes", $C$4*0.05,""))</f>
        <v/>
      </c>
      <c r="J12" s="112" t="str">
        <f t="shared" si="0"/>
        <v>-</v>
      </c>
      <c r="K12" s="82" t="str">
        <f t="shared" si="1"/>
        <v/>
      </c>
    </row>
    <row r="13" spans="1:11" s="18" customFormat="1" ht="15" x14ac:dyDescent="0.25">
      <c r="A13" s="82">
        <f>'Key (do not release)'!$A$46</f>
        <v>8</v>
      </c>
      <c r="B13" s="95">
        <f>'Key (do not release)'!$B$46</f>
        <v>0</v>
      </c>
      <c r="C13" s="82">
        <f>'Key (do not release)'!$C$46</f>
        <v>0</v>
      </c>
      <c r="D13" s="112" t="str">
        <f>'Technical summary'!$K$18</f>
        <v/>
      </c>
      <c r="E13" s="112" t="str">
        <f>'Presentation summary'!$K$18</f>
        <v/>
      </c>
      <c r="F13" s="112" t="str">
        <f>Cost!$S$25</f>
        <v/>
      </c>
      <c r="G13" s="112" t="str">
        <f>Revenue!$S$25</f>
        <v/>
      </c>
      <c r="H13" s="112" t="str">
        <f>IF('Key (do not release)'!$D$46="y", $C$4*0.05,IF('Key (do not release)'!$D$46="yes", $C$4*0.05,""))</f>
        <v/>
      </c>
      <c r="I13" s="112" t="str">
        <f>IF('Key (do not release)'!$E$46="y", $C$4*0.05,IF('Key (do not release)'!$E$46="yes", $C$4*0.05,""))</f>
        <v/>
      </c>
      <c r="J13" s="112" t="str">
        <f t="shared" si="0"/>
        <v>-</v>
      </c>
      <c r="K13" s="82" t="str">
        <f t="shared" si="1"/>
        <v/>
      </c>
    </row>
    <row r="14" spans="1:11" s="18" customFormat="1" ht="15" x14ac:dyDescent="0.25">
      <c r="A14" s="82">
        <f>'Key (do not release)'!$A$47</f>
        <v>9</v>
      </c>
      <c r="B14" s="95">
        <f>'Key (do not release)'!$B$47</f>
        <v>0</v>
      </c>
      <c r="C14" s="82">
        <f>'Key (do not release)'!$C$47</f>
        <v>0</v>
      </c>
      <c r="D14" s="112" t="str">
        <f>'Technical summary'!$L$18</f>
        <v/>
      </c>
      <c r="E14" s="112" t="str">
        <f>'Presentation summary'!$L$18</f>
        <v/>
      </c>
      <c r="F14" s="112" t="str">
        <f>Cost!$U$25</f>
        <v/>
      </c>
      <c r="G14" s="112" t="str">
        <f>Revenue!$U$25</f>
        <v/>
      </c>
      <c r="H14" s="112" t="str">
        <f>IF('Key (do not release)'!$D$47="y", $C$4*0.05,IF('Key (do not release)'!$D$47="yes", $C$4*0.05,""))</f>
        <v/>
      </c>
      <c r="I14" s="112" t="str">
        <f>IF('Key (do not release)'!$E$47="y", $C$4*0.05,IF('Key (do not release)'!$E$47="yes", $C$4*0.05,""))</f>
        <v/>
      </c>
      <c r="J14" s="112" t="str">
        <f t="shared" si="0"/>
        <v>-</v>
      </c>
      <c r="K14" s="82" t="str">
        <f t="shared" si="1"/>
        <v/>
      </c>
    </row>
    <row r="15" spans="1:11" s="18" customFormat="1" ht="15" x14ac:dyDescent="0.25">
      <c r="A15" s="82">
        <f>'Key (do not release)'!$A$48</f>
        <v>10</v>
      </c>
      <c r="B15" s="95">
        <f>'Key (do not release)'!$B$48</f>
        <v>0</v>
      </c>
      <c r="C15" s="82">
        <f>'Key (do not release)'!$C$48</f>
        <v>0</v>
      </c>
      <c r="D15" s="112" t="str">
        <f>'Technical summary'!$M$18</f>
        <v/>
      </c>
      <c r="E15" s="112" t="str">
        <f>'Presentation summary'!$M$18</f>
        <v/>
      </c>
      <c r="F15" s="112" t="str">
        <f>Cost!$W$25</f>
        <v/>
      </c>
      <c r="G15" s="112" t="str">
        <f>Revenue!$W$25</f>
        <v/>
      </c>
      <c r="H15" s="112" t="str">
        <f>IF('Key (do not release)'!$D$48="y", $C$4*0.05,IF('Key (do not release)'!$D$48="yes", $C$4*0.05,""))</f>
        <v/>
      </c>
      <c r="I15" s="112" t="str">
        <f>IF('Key (do not release)'!$E$48="y", $C$4*0.05,IF('Key (do not release)'!$E$48="yes", $C$4*0.05,""))</f>
        <v/>
      </c>
      <c r="J15" s="112" t="str">
        <f t="shared" si="0"/>
        <v>-</v>
      </c>
      <c r="K15" s="82" t="str">
        <f t="shared" si="1"/>
        <v/>
      </c>
    </row>
    <row r="16" spans="1:11" s="18" customFormat="1" ht="15" x14ac:dyDescent="0.25">
      <c r="A16" s="82">
        <f>'Key (do not release)'!$A$49</f>
        <v>11</v>
      </c>
      <c r="B16" s="95">
        <f>'Key (do not release)'!$B$49</f>
        <v>0</v>
      </c>
      <c r="C16" s="82">
        <f>'Key (do not release)'!$C$49</f>
        <v>0</v>
      </c>
      <c r="D16" s="112" t="str">
        <f>'Technical summary'!$N$18</f>
        <v/>
      </c>
      <c r="E16" s="112" t="str">
        <f>'Presentation summary'!$N$18</f>
        <v/>
      </c>
      <c r="F16" s="112" t="str">
        <f>Cost!$Y$25</f>
        <v/>
      </c>
      <c r="G16" s="112" t="str">
        <f>Revenue!$Y$25</f>
        <v/>
      </c>
      <c r="H16" s="112" t="str">
        <f>IF('Key (do not release)'!$D$49="y", $C$4*0.05,IF('Key (do not release)'!$D$49="yes", $C$4*0.05,""))</f>
        <v/>
      </c>
      <c r="I16" s="112" t="str">
        <f>IF('Key (do not release)'!$E$49="y", $C$4*0.05,IF('Key (do not release)'!$E$49="yes", $C$4*0.05,""))</f>
        <v/>
      </c>
      <c r="J16" s="112" t="str">
        <f t="shared" si="0"/>
        <v>-</v>
      </c>
      <c r="K16" s="82" t="str">
        <f t="shared" si="1"/>
        <v/>
      </c>
    </row>
    <row r="17" spans="1:11" s="18" customFormat="1" ht="15" x14ac:dyDescent="0.25">
      <c r="A17" s="82">
        <f>'Key (do not release)'!$A$50</f>
        <v>12</v>
      </c>
      <c r="B17" s="95">
        <f>'Key (do not release)'!$B$50</f>
        <v>0</v>
      </c>
      <c r="C17" s="82">
        <f>'Key (do not release)'!$C$50</f>
        <v>0</v>
      </c>
      <c r="D17" s="112" t="str">
        <f>'Technical summary'!$O$18</f>
        <v/>
      </c>
      <c r="E17" s="112" t="str">
        <f>'Presentation summary'!$O$18</f>
        <v/>
      </c>
      <c r="F17" s="112" t="str">
        <f>Cost!$AA$25</f>
        <v/>
      </c>
      <c r="G17" s="112" t="str">
        <f>Revenue!$AA$25</f>
        <v/>
      </c>
      <c r="H17" s="112" t="str">
        <f>IF('Key (do not release)'!$D$50="y", $C$4*0.05,IF('Key (do not release)'!$D$50="yes", $C$4*0.05,""))</f>
        <v/>
      </c>
      <c r="I17" s="112" t="str">
        <f>IF('Key (do not release)'!$E$50="y", $C$4*0.05,IF('Key (do not release)'!$E$50="yes", $C$4*0.05,""))</f>
        <v/>
      </c>
      <c r="J17" s="112" t="str">
        <f t="shared" si="0"/>
        <v>-</v>
      </c>
      <c r="K17" s="82" t="str">
        <f t="shared" si="1"/>
        <v/>
      </c>
    </row>
    <row r="18" spans="1:11" s="18" customFormat="1" ht="15" x14ac:dyDescent="0.25">
      <c r="A18" s="82">
        <f>'Key (do not release)'!$A$51</f>
        <v>13</v>
      </c>
      <c r="B18" s="95">
        <f>'Key (do not release)'!$B$51</f>
        <v>0</v>
      </c>
      <c r="C18" s="82">
        <f>'Key (do not release)'!$C$51</f>
        <v>0</v>
      </c>
      <c r="D18" s="112" t="str">
        <f>'Technical summary'!$P$18</f>
        <v/>
      </c>
      <c r="E18" s="112" t="str">
        <f>'Presentation summary'!$P$18</f>
        <v/>
      </c>
      <c r="F18" s="112" t="str">
        <f>Cost!$AC$25</f>
        <v/>
      </c>
      <c r="G18" s="112" t="str">
        <f>Revenue!$AC$25</f>
        <v/>
      </c>
      <c r="H18" s="112" t="str">
        <f>IF('Key (do not release)'!$D$51="y", $C$4*0.05,IF('Key (do not release)'!$D$51="yes", $C$4*0.05,""))</f>
        <v/>
      </c>
      <c r="I18" s="112" t="str">
        <f>IF('Key (do not release)'!$E$51="y", $C$4*0.05,IF('Key (do not release)'!$E$51="yes", $C$4*0.05,""))</f>
        <v/>
      </c>
      <c r="J18" s="112" t="str">
        <f t="shared" si="0"/>
        <v>-</v>
      </c>
      <c r="K18" s="82" t="str">
        <f t="shared" si="1"/>
        <v/>
      </c>
    </row>
    <row r="19" spans="1:11" s="18" customFormat="1" ht="15" x14ac:dyDescent="0.25">
      <c r="A19" s="82">
        <f>'Key (do not release)'!$A$52</f>
        <v>14</v>
      </c>
      <c r="B19" s="95">
        <f>'Key (do not release)'!$B$52</f>
        <v>0</v>
      </c>
      <c r="C19" s="82">
        <f>'Key (do not release)'!$C$52</f>
        <v>0</v>
      </c>
      <c r="D19" s="112" t="str">
        <f>'Technical summary'!$Q$18</f>
        <v/>
      </c>
      <c r="E19" s="112" t="str">
        <f>'Presentation summary'!$Q$18</f>
        <v/>
      </c>
      <c r="F19" s="112" t="str">
        <f>Cost!$AE$25</f>
        <v/>
      </c>
      <c r="G19" s="112" t="str">
        <f>Revenue!$AE$25</f>
        <v/>
      </c>
      <c r="H19" s="112" t="str">
        <f>IF('Key (do not release)'!$D$52="y", $C$4*0.05,IF('Key (do not release)'!$D$52="yes", $C$4*0.05,""))</f>
        <v/>
      </c>
      <c r="I19" s="112" t="str">
        <f>IF('Key (do not release)'!$E$52="y", $C$4*0.05,IF('Key (do not release)'!$E$52="yes", $C$4*0.05,""))</f>
        <v/>
      </c>
      <c r="J19" s="112" t="str">
        <f t="shared" si="0"/>
        <v>-</v>
      </c>
      <c r="K19" s="82" t="str">
        <f t="shared" si="1"/>
        <v/>
      </c>
    </row>
    <row r="20" spans="1:11" s="18" customFormat="1" ht="15" x14ac:dyDescent="0.25">
      <c r="A20" s="82">
        <f>'Key (do not release)'!$A$53</f>
        <v>15</v>
      </c>
      <c r="B20" s="95">
        <f>'Key (do not release)'!$B$53</f>
        <v>0</v>
      </c>
      <c r="C20" s="82">
        <f>'Key (do not release)'!$C$53</f>
        <v>0</v>
      </c>
      <c r="D20" s="112" t="str">
        <f>'Technical summary'!$R$18</f>
        <v/>
      </c>
      <c r="E20" s="112" t="str">
        <f>'Presentation summary'!$R$18</f>
        <v/>
      </c>
      <c r="F20" s="112" t="str">
        <f>Cost!$AG$25</f>
        <v/>
      </c>
      <c r="G20" s="112" t="str">
        <f>Revenue!$AG$25</f>
        <v/>
      </c>
      <c r="H20" s="112" t="str">
        <f>IF('Key (do not release)'!$D$53="y", $C$4*0.05,IF('Key (do not release)'!$D$53="yes", $C$4*0.05,""))</f>
        <v/>
      </c>
      <c r="I20" s="112" t="str">
        <f>IF('Key (do not release)'!$E$53="y", $C$4*0.05,IF('Key (do not release)'!$E$53="yes", $C$4*0.05,""))</f>
        <v/>
      </c>
      <c r="J20" s="112" t="str">
        <f t="shared" si="0"/>
        <v>-</v>
      </c>
      <c r="K20" s="82" t="str">
        <f t="shared" si="1"/>
        <v/>
      </c>
    </row>
    <row r="21" spans="1:11" s="18" customFormat="1" ht="15" x14ac:dyDescent="0.25">
      <c r="A21" s="82">
        <f>'Key (do not release)'!$A$54</f>
        <v>16</v>
      </c>
      <c r="B21" s="95">
        <f>'Key (do not release)'!$B$54</f>
        <v>0</v>
      </c>
      <c r="C21" s="82">
        <f>'Key (do not release)'!$C$54</f>
        <v>0</v>
      </c>
      <c r="D21" s="112" t="str">
        <f>'Technical summary'!$S$18</f>
        <v/>
      </c>
      <c r="E21" s="112" t="str">
        <f>'Presentation summary'!$S$18</f>
        <v/>
      </c>
      <c r="F21" s="112" t="str">
        <f>Cost!$AI$25</f>
        <v/>
      </c>
      <c r="G21" s="112" t="str">
        <f>Revenue!$AI$25</f>
        <v/>
      </c>
      <c r="H21" s="112" t="str">
        <f>IF('Key (do not release)'!$D$54="y", $C$4*0.05,IF('Key (do not release)'!$D$54="yes", $C$4*0.05,""))</f>
        <v/>
      </c>
      <c r="I21" s="112" t="str">
        <f>IF('Key (do not release)'!$E$54="y", $C$4*0.05,IF('Key (do not release)'!$E$54="yes", $C$4*0.05,""))</f>
        <v/>
      </c>
      <c r="J21" s="112" t="str">
        <f t="shared" si="0"/>
        <v>-</v>
      </c>
      <c r="K21" s="82" t="str">
        <f t="shared" si="1"/>
        <v/>
      </c>
    </row>
    <row r="22" spans="1:11" s="18" customFormat="1" ht="15" x14ac:dyDescent="0.25">
      <c r="A22" s="82">
        <f>'Key (do not release)'!$A$55</f>
        <v>17</v>
      </c>
      <c r="B22" s="95">
        <f>'Key (do not release)'!$B$55</f>
        <v>0</v>
      </c>
      <c r="C22" s="82">
        <f>'Key (do not release)'!$C$55</f>
        <v>0</v>
      </c>
      <c r="D22" s="112" t="str">
        <f>'Technical summary'!$T$18</f>
        <v/>
      </c>
      <c r="E22" s="112" t="str">
        <f>'Presentation summary'!$T$18</f>
        <v/>
      </c>
      <c r="F22" s="112" t="str">
        <f>Cost!$AK$25</f>
        <v/>
      </c>
      <c r="G22" s="112" t="str">
        <f>Revenue!$AK$25</f>
        <v/>
      </c>
      <c r="H22" s="112" t="str">
        <f>IF('Key (do not release)'!$D$55="y", $C$4*0.05,IF('Key (do not release)'!$D$55="yes", $C$4*0.05,""))</f>
        <v/>
      </c>
      <c r="I22" s="112" t="str">
        <f>IF('Key (do not release)'!$E$55="y", $C$4*0.05,IF('Key (do not release)'!$E$55="yes", $C$4*0.05,""))</f>
        <v/>
      </c>
      <c r="J22" s="112" t="str">
        <f t="shared" si="0"/>
        <v>-</v>
      </c>
      <c r="K22" s="82" t="str">
        <f t="shared" si="1"/>
        <v/>
      </c>
    </row>
    <row r="23" spans="1:11" s="18" customFormat="1" ht="15" x14ac:dyDescent="0.25">
      <c r="A23" s="82">
        <f>'Key (do not release)'!$A$56</f>
        <v>18</v>
      </c>
      <c r="B23" s="95">
        <f>'Key (do not release)'!$B$56</f>
        <v>0</v>
      </c>
      <c r="C23" s="82">
        <f>'Key (do not release)'!$C$56</f>
        <v>0</v>
      </c>
      <c r="D23" s="112" t="str">
        <f>'Technical summary'!$U$18</f>
        <v/>
      </c>
      <c r="E23" s="112" t="str">
        <f>'Presentation summary'!$U$18</f>
        <v/>
      </c>
      <c r="F23" s="112" t="str">
        <f>Cost!$AM$25</f>
        <v/>
      </c>
      <c r="G23" s="112" t="str">
        <f>Revenue!$AM$25</f>
        <v/>
      </c>
      <c r="H23" s="112" t="str">
        <f>IF('Key (do not release)'!$D$56="y", $C$4*0.05,IF('Key (do not release)'!$D$56="yes", $C$4*0.05,""))</f>
        <v/>
      </c>
      <c r="I23" s="112" t="str">
        <f>IF('Key (do not release)'!$E$56="y", $C$4*0.05,IF('Key (do not release)'!$E$56="yes", $C$4*0.05,""))</f>
        <v/>
      </c>
      <c r="J23" s="112" t="str">
        <f t="shared" si="0"/>
        <v>-</v>
      </c>
      <c r="K23" s="82" t="str">
        <f t="shared" si="1"/>
        <v/>
      </c>
    </row>
    <row r="24" spans="1:11" s="18" customFormat="1" ht="15" x14ac:dyDescent="0.25">
      <c r="A24" s="82">
        <f>'Key (do not release)'!$A$57</f>
        <v>19</v>
      </c>
      <c r="B24" s="95">
        <f>'Key (do not release)'!$B$57</f>
        <v>0</v>
      </c>
      <c r="C24" s="82">
        <f>'Key (do not release)'!$C$57</f>
        <v>0</v>
      </c>
      <c r="D24" s="112" t="str">
        <f>'Technical summary'!$V$18</f>
        <v/>
      </c>
      <c r="E24" s="112" t="str">
        <f>'Presentation summary'!$V$18</f>
        <v/>
      </c>
      <c r="F24" s="112" t="str">
        <f>Cost!$AO$25</f>
        <v/>
      </c>
      <c r="G24" s="112" t="str">
        <f>Revenue!$AO$25</f>
        <v/>
      </c>
      <c r="H24" s="112" t="str">
        <f>IF('Key (do not release)'!$D$57="y", $C$4*0.05,IF('Key (do not release)'!$D$57="yes", $C$4*0.05,""))</f>
        <v/>
      </c>
      <c r="I24" s="112" t="str">
        <f>IF('Key (do not release)'!$E$57="y", $C$4*0.05,IF('Key (do not release)'!$E$57="yes", $C$4*0.05,""))</f>
        <v/>
      </c>
      <c r="J24" s="112" t="str">
        <f t="shared" si="0"/>
        <v>-</v>
      </c>
      <c r="K24" s="82" t="str">
        <f t="shared" si="1"/>
        <v/>
      </c>
    </row>
    <row r="25" spans="1:11" s="18" customFormat="1" ht="15" x14ac:dyDescent="0.25">
      <c r="A25" s="82">
        <f>'Key (do not release)'!$A$58</f>
        <v>20</v>
      </c>
      <c r="B25" s="95">
        <f>'Key (do not release)'!$B$58</f>
        <v>0</v>
      </c>
      <c r="C25" s="82">
        <f>'Key (do not release)'!$C$58</f>
        <v>0</v>
      </c>
      <c r="D25" s="112" t="str">
        <f>'Technical summary'!$W$18</f>
        <v/>
      </c>
      <c r="E25" s="112" t="str">
        <f>'Presentation summary'!$W$18</f>
        <v/>
      </c>
      <c r="F25" s="112" t="str">
        <f>Cost!$AQ$25</f>
        <v/>
      </c>
      <c r="G25" s="112" t="str">
        <f>Revenue!$AQ$25</f>
        <v/>
      </c>
      <c r="H25" s="112" t="str">
        <f>IF('Key (do not release)'!$D$58="y", $C$4*0.05,IF('Key (do not release)'!$D$58="yes", $C$4*0.05,""))</f>
        <v/>
      </c>
      <c r="I25" s="112" t="str">
        <f>IF('Key (do not release)'!$E$58="y", $C$4*0.05,IF('Key (do not release)'!$E$58="yes", $C$4*0.05,""))</f>
        <v/>
      </c>
      <c r="J25" s="112" t="str">
        <f t="shared" si="0"/>
        <v>-</v>
      </c>
      <c r="K25" s="82" t="str">
        <f t="shared" si="1"/>
        <v/>
      </c>
    </row>
    <row r="26" spans="1:11" s="18" customFormat="1" ht="15" x14ac:dyDescent="0.25">
      <c r="D26" s="84"/>
      <c r="E26" s="113"/>
      <c r="F26" s="113"/>
      <c r="G26" s="113"/>
      <c r="H26" s="84"/>
      <c r="I26" s="84"/>
      <c r="J26" s="113"/>
    </row>
    <row r="27" spans="1:11" s="18" customFormat="1" ht="15" x14ac:dyDescent="0.25">
      <c r="D27" s="84"/>
      <c r="E27" s="84"/>
      <c r="F27" s="84"/>
      <c r="G27" s="84"/>
      <c r="H27" s="84"/>
      <c r="I27" s="84"/>
      <c r="J27" s="84"/>
    </row>
    <row r="28" spans="1:11" s="18" customFormat="1" ht="15" x14ac:dyDescent="0.25">
      <c r="D28" s="84"/>
      <c r="E28" s="84"/>
      <c r="F28" s="84"/>
      <c r="G28" s="84"/>
      <c r="H28" s="84"/>
      <c r="I28" s="84"/>
      <c r="J28" s="84"/>
    </row>
  </sheetData>
  <sheetProtection sort="0" autoFilter="0"/>
  <conditionalFormatting sqref="D6:D25">
    <cfRule type="top10" dxfId="6" priority="15" rank="1"/>
  </conditionalFormatting>
  <conditionalFormatting sqref="E6:E25">
    <cfRule type="top10" dxfId="5" priority="2" rank="1"/>
  </conditionalFormatting>
  <conditionalFormatting sqref="F6:G25">
    <cfRule type="top10" dxfId="4" priority="19" rank="1"/>
  </conditionalFormatting>
  <conditionalFormatting sqref="J6:J25">
    <cfRule type="top10" dxfId="3" priority="1" rank="1"/>
    <cfRule type="cellIs" dxfId="2" priority="20" operator="equal">
      <formula>"-"</formula>
    </cfRule>
    <cfRule type="cellIs" dxfId="1" priority="21" operator="greaterThan">
      <formula>$C$4*0.9</formula>
    </cfRule>
  </conditionalFormatting>
  <conditionalFormatting sqref="K6:K25">
    <cfRule type="top10" dxfId="0" priority="18" bottom="1" rank="1"/>
  </conditionalFormatting>
  <pageMargins left="0.25" right="0.25" top="0.75" bottom="0.75" header="0.3" footer="0.3"/>
  <pageSetup scale="80" fitToHeight="0" orientation="landscape" r:id="rId1"/>
  <headerFooter alignWithMargins="0">
    <oddFooter>&amp;C&amp;A&amp;RPage &amp;P of &amp;N</oddFooter>
  </headerFooter>
  <ignoredErrors>
    <ignoredError sqref="A6:C25 I6:I25"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44ED-2505-402F-B4AE-93A8C41873FE}">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164</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t="str">
        <f t="shared" ref="D18:W18" si="13">IF(SUM(D6:D17)=0,"",SUM(D6:D17))</f>
        <v/>
      </c>
      <c r="E18" s="117" t="str">
        <f t="shared" si="13"/>
        <v/>
      </c>
      <c r="F18" s="117" t="str">
        <f t="shared" si="13"/>
        <v/>
      </c>
      <c r="G18" s="117" t="str">
        <f t="shared" si="13"/>
        <v/>
      </c>
      <c r="H18" s="117" t="str">
        <f t="shared" si="13"/>
        <v/>
      </c>
      <c r="I18" s="117" t="str">
        <f t="shared" si="13"/>
        <v/>
      </c>
      <c r="J18" s="117" t="str">
        <f t="shared" si="13"/>
        <v/>
      </c>
      <c r="K18" s="117" t="str">
        <f t="shared" si="13"/>
        <v/>
      </c>
      <c r="L18" s="117" t="str">
        <f t="shared" si="13"/>
        <v/>
      </c>
      <c r="M18" s="117" t="str">
        <f t="shared" si="13"/>
        <v/>
      </c>
      <c r="N18" s="117" t="str">
        <f t="shared" si="13"/>
        <v/>
      </c>
      <c r="O18" s="117" t="str">
        <f t="shared" si="13"/>
        <v/>
      </c>
      <c r="P18" s="117" t="str">
        <f t="shared" si="13"/>
        <v/>
      </c>
      <c r="Q18" s="117" t="str">
        <f t="shared" si="13"/>
        <v/>
      </c>
      <c r="R18" s="117" t="str">
        <f t="shared" si="13"/>
        <v/>
      </c>
      <c r="S18" s="117" t="str">
        <f t="shared" si="13"/>
        <v/>
      </c>
      <c r="T18" s="117" t="str">
        <f t="shared" si="13"/>
        <v/>
      </c>
      <c r="U18" s="117" t="str">
        <f t="shared" si="13"/>
        <v/>
      </c>
      <c r="V18" s="117" t="str">
        <f t="shared" si="13"/>
        <v/>
      </c>
      <c r="W18" s="117" t="str">
        <f t="shared" si="1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111</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76" t="str">
        <f>IFERROR(AVERAGE('Technical full'!B6,'Technical full'!B20,'Technical full'!B34,'Technical full'!B48,'Technical full'!B62,'Technical full'!B76,'Technical full'!B90,'Technical full'!B104,'Technical full'!B118,'Technical full'!B132),"")</f>
        <v/>
      </c>
      <c r="E22" s="76" t="str">
        <f>IFERROR(AVERAGE('Technical full'!C6,'Technical full'!C20,'Technical full'!C34,'Technical full'!C48,'Technical full'!C62,'Technical full'!C76,'Technical full'!C90,'Technical full'!C104,'Technical full'!C118,'Technical full'!C132),"")</f>
        <v/>
      </c>
      <c r="F22" s="76" t="str">
        <f>IFERROR(AVERAGE('Technical full'!D6,'Technical full'!D20,'Technical full'!D34,'Technical full'!D48,'Technical full'!D62,'Technical full'!D76,'Technical full'!D90,'Technical full'!D104,'Technical full'!D118,'Technical full'!D132),"")</f>
        <v/>
      </c>
      <c r="G22" s="76" t="str">
        <f>IFERROR(AVERAGE('Technical full'!E6,'Technical full'!E20,'Technical full'!E34,'Technical full'!E48,'Technical full'!E62,'Technical full'!E76,'Technical full'!E90,'Technical full'!E104,'Technical full'!E118,'Technical full'!E132),"")</f>
        <v/>
      </c>
      <c r="H22" s="76" t="str">
        <f>IFERROR(AVERAGE('Technical full'!F6,'Technical full'!F20,'Technical full'!F34,'Technical full'!F48,'Technical full'!F62,'Technical full'!F76,'Technical full'!F90,'Technical full'!F104,'Technical full'!F118,'Technical full'!F132),"")</f>
        <v/>
      </c>
      <c r="I22" s="76" t="str">
        <f>IFERROR(AVERAGE('Technical full'!G6,'Technical full'!G20,'Technical full'!G34,'Technical full'!G48,'Technical full'!G62,'Technical full'!G76,'Technical full'!G90,'Technical full'!G104,'Technical full'!G118,'Technical full'!G132),"")</f>
        <v/>
      </c>
      <c r="J22" s="76" t="str">
        <f>IFERROR(AVERAGE('Technical full'!H6,'Technical full'!H20,'Technical full'!H34,'Technical full'!H48,'Technical full'!H62,'Technical full'!H76,'Technical full'!H90,'Technical full'!H104,'Technical full'!H118,'Technical full'!H132),"")</f>
        <v/>
      </c>
      <c r="K22" s="76" t="str">
        <f>IFERROR(AVERAGE('Technical full'!I6,'Technical full'!I20,'Technical full'!I34,'Technical full'!I48,'Technical full'!I62,'Technical full'!I76,'Technical full'!I90,'Technical full'!I104,'Technical full'!I118,'Technical full'!I132),"")</f>
        <v/>
      </c>
      <c r="L22" s="76" t="str">
        <f>IFERROR(AVERAGE('Technical full'!J6,'Technical full'!J20,'Technical full'!J34,'Technical full'!J48,'Technical full'!J62,'Technical full'!J76,'Technical full'!J90,'Technical full'!J104,'Technical full'!J118,'Technical full'!J132),"")</f>
        <v/>
      </c>
      <c r="M22" s="76" t="str">
        <f>IFERROR(AVERAGE('Technical full'!K6,'Technical full'!K20,'Technical full'!K34,'Technical full'!K48,'Technical full'!K62,'Technical full'!K76,'Technical full'!K90,'Technical full'!K104,'Technical full'!K118,'Technical full'!K132),"")</f>
        <v/>
      </c>
      <c r="N22" s="76" t="str">
        <f>IFERROR(AVERAGE('Technical full'!L6,'Technical full'!L20,'Technical full'!L34,'Technical full'!L48,'Technical full'!L62,'Technical full'!L76,'Technical full'!L90,'Technical full'!L104,'Technical full'!L118,'Technical full'!L132),"")</f>
        <v/>
      </c>
      <c r="O22" s="76" t="str">
        <f>IFERROR(AVERAGE('Technical full'!M6,'Technical full'!M20,'Technical full'!M34,'Technical full'!M48,'Technical full'!M62,'Technical full'!M76,'Technical full'!M90,'Technical full'!M104,'Technical full'!M118,'Technical full'!M132),"")</f>
        <v/>
      </c>
      <c r="P22" s="76" t="str">
        <f>IFERROR(AVERAGE('Technical full'!N6,'Technical full'!N20,'Technical full'!N34,'Technical full'!N48,'Technical full'!N62,'Technical full'!N76,'Technical full'!N90,'Technical full'!N104,'Technical full'!N118,'Technical full'!N132),"")</f>
        <v/>
      </c>
      <c r="Q22" s="76" t="str">
        <f>IFERROR(AVERAGE('Technical full'!O6,'Technical full'!O20,'Technical full'!O34,'Technical full'!O48,'Technical full'!O62,'Technical full'!O76,'Technical full'!O90,'Technical full'!O104,'Technical full'!O118,'Technical full'!O132),"")</f>
        <v/>
      </c>
      <c r="R22" s="76" t="str">
        <f>IFERROR(AVERAGE('Technical full'!P6,'Technical full'!P20,'Technical full'!P34,'Technical full'!P48,'Technical full'!P62,'Technical full'!P76,'Technical full'!P90,'Technical full'!P104,'Technical full'!P118,'Technical full'!P132),"")</f>
        <v/>
      </c>
      <c r="S22" s="76" t="str">
        <f>IFERROR(AVERAGE('Technical full'!Q6,'Technical full'!Q20,'Technical full'!Q34,'Technical full'!Q48,'Technical full'!Q62,'Technical full'!Q76,'Technical full'!Q90,'Technical full'!Q104,'Technical full'!Q118,'Technical full'!Q132),"")</f>
        <v/>
      </c>
      <c r="T22" s="76" t="str">
        <f>IFERROR(AVERAGE('Technical full'!R6,'Technical full'!R20,'Technical full'!R34,'Technical full'!R48,'Technical full'!R62,'Technical full'!R76,'Technical full'!R90,'Technical full'!R104,'Technical full'!R118,'Technical full'!R132),"")</f>
        <v/>
      </c>
      <c r="U22" s="76" t="str">
        <f>IFERROR(AVERAGE('Technical full'!S6,'Technical full'!S20,'Technical full'!S34,'Technical full'!S48,'Technical full'!S62,'Technical full'!S76,'Technical full'!S90,'Technical full'!S104,'Technical full'!S118,'Technical full'!S132),"")</f>
        <v/>
      </c>
      <c r="V22" s="76" t="str">
        <f>IFERROR(AVERAGE('Technical full'!T6,'Technical full'!T20,'Technical full'!T34,'Technical full'!T48,'Technical full'!T62,'Technical full'!T76,'Technical full'!T90,'Technical full'!T104,'Technical full'!T118,'Technical full'!T132),"")</f>
        <v/>
      </c>
      <c r="W22" s="76" t="str">
        <f>IFERROR(AVERAGE('Technical full'!U6,'Technical full'!U20,'Technical full'!U34,'Technical full'!U48,'Technical full'!U62,'Technical full'!U76,'Technical full'!U90,'Technical full'!U104,'Technical full'!U118,'Technical full'!U132),"")</f>
        <v/>
      </c>
    </row>
    <row r="23" spans="1:24" s="37" customFormat="1" ht="15" x14ac:dyDescent="0.2">
      <c r="A23" s="60" t="s">
        <v>4</v>
      </c>
      <c r="B23" s="50">
        <f>B7</f>
        <v>0</v>
      </c>
      <c r="C23" s="48" t="s">
        <v>9</v>
      </c>
      <c r="D23" s="76" t="str">
        <f>IFERROR(AVERAGE('Technical full'!B7,'Technical full'!B21,'Technical full'!B35,'Technical full'!B49,'Technical full'!B63,'Technical full'!B77,'Technical full'!B91,'Technical full'!B105,'Technical full'!B119,'Technical full'!B133),"")</f>
        <v/>
      </c>
      <c r="E23" s="76" t="str">
        <f>IFERROR(AVERAGE('Technical full'!C7,'Technical full'!C21,'Technical full'!C35,'Technical full'!C49,'Technical full'!C63,'Technical full'!C77,'Technical full'!C91,'Technical full'!C105,'Technical full'!C119,'Technical full'!C133),"")</f>
        <v/>
      </c>
      <c r="F23" s="76" t="str">
        <f>IFERROR(AVERAGE('Technical full'!D7,'Technical full'!D21,'Technical full'!D35,'Technical full'!D49,'Technical full'!D63,'Technical full'!D77,'Technical full'!D91,'Technical full'!D105,'Technical full'!D119,'Technical full'!D133),"")</f>
        <v/>
      </c>
      <c r="G23" s="76" t="str">
        <f>IFERROR(AVERAGE('Technical full'!E7,'Technical full'!E21,'Technical full'!E35,'Technical full'!E49,'Technical full'!E63,'Technical full'!E77,'Technical full'!E91,'Technical full'!E105,'Technical full'!E119,'Technical full'!E133),"")</f>
        <v/>
      </c>
      <c r="H23" s="76" t="str">
        <f>IFERROR(AVERAGE('Technical full'!F7,'Technical full'!F21,'Technical full'!F35,'Technical full'!F49,'Technical full'!F63,'Technical full'!F77,'Technical full'!F91,'Technical full'!F105,'Technical full'!F119,'Technical full'!F133),"")</f>
        <v/>
      </c>
      <c r="I23" s="76" t="str">
        <f>IFERROR(AVERAGE('Technical full'!G7,'Technical full'!G21,'Technical full'!G35,'Technical full'!G49,'Technical full'!G63,'Technical full'!G77,'Technical full'!G91,'Technical full'!G105,'Technical full'!G119,'Technical full'!G133),"")</f>
        <v/>
      </c>
      <c r="J23" s="76" t="str">
        <f>IFERROR(AVERAGE('Technical full'!H7,'Technical full'!H21,'Technical full'!H35,'Technical full'!H49,'Technical full'!H63,'Technical full'!H77,'Technical full'!H91,'Technical full'!H105,'Technical full'!H119,'Technical full'!H133),"")</f>
        <v/>
      </c>
      <c r="K23" s="76" t="str">
        <f>IFERROR(AVERAGE('Technical full'!I7,'Technical full'!I21,'Technical full'!I35,'Technical full'!I49,'Technical full'!I63,'Technical full'!I77,'Technical full'!I91,'Technical full'!I105,'Technical full'!I119,'Technical full'!I133),"")</f>
        <v/>
      </c>
      <c r="L23" s="76" t="str">
        <f>IFERROR(AVERAGE('Technical full'!J7,'Technical full'!J21,'Technical full'!J35,'Technical full'!J49,'Technical full'!J63,'Technical full'!J77,'Technical full'!J91,'Technical full'!J105,'Technical full'!J119,'Technical full'!J133),"")</f>
        <v/>
      </c>
      <c r="M23" s="76" t="str">
        <f>IFERROR(AVERAGE('Technical full'!K7,'Technical full'!K21,'Technical full'!K35,'Technical full'!K49,'Technical full'!K63,'Technical full'!K77,'Technical full'!K91,'Technical full'!K105,'Technical full'!K119,'Technical full'!K133),"")</f>
        <v/>
      </c>
      <c r="N23" s="76" t="str">
        <f>IFERROR(AVERAGE('Technical full'!L7,'Technical full'!L21,'Technical full'!L35,'Technical full'!L49,'Technical full'!L63,'Technical full'!L77,'Technical full'!L91,'Technical full'!L105,'Technical full'!L119,'Technical full'!L133),"")</f>
        <v/>
      </c>
      <c r="O23" s="76" t="str">
        <f>IFERROR(AVERAGE('Technical full'!M7,'Technical full'!M21,'Technical full'!M35,'Technical full'!M49,'Technical full'!M63,'Technical full'!M77,'Technical full'!M91,'Technical full'!M105,'Technical full'!M119,'Technical full'!M133),"")</f>
        <v/>
      </c>
      <c r="P23" s="76" t="str">
        <f>IFERROR(AVERAGE('Technical full'!N7,'Technical full'!N21,'Technical full'!N35,'Technical full'!N49,'Technical full'!N63,'Technical full'!N77,'Technical full'!N91,'Technical full'!N105,'Technical full'!N119,'Technical full'!N133),"")</f>
        <v/>
      </c>
      <c r="Q23" s="76" t="str">
        <f>IFERROR(AVERAGE('Technical full'!O7,'Technical full'!O21,'Technical full'!O35,'Technical full'!O49,'Technical full'!O63,'Technical full'!O77,'Technical full'!O91,'Technical full'!O105,'Technical full'!O119,'Technical full'!O133),"")</f>
        <v/>
      </c>
      <c r="R23" s="76" t="str">
        <f>IFERROR(AVERAGE('Technical full'!P7,'Technical full'!P21,'Technical full'!P35,'Technical full'!P49,'Technical full'!P63,'Technical full'!P77,'Technical full'!P91,'Technical full'!P105,'Technical full'!P119,'Technical full'!P133),"")</f>
        <v/>
      </c>
      <c r="S23" s="76" t="str">
        <f>IFERROR(AVERAGE('Technical full'!Q7,'Technical full'!Q21,'Technical full'!Q35,'Technical full'!Q49,'Technical full'!Q63,'Technical full'!Q77,'Technical full'!Q91,'Technical full'!Q105,'Technical full'!Q119,'Technical full'!Q133),"")</f>
        <v/>
      </c>
      <c r="T23" s="76" t="str">
        <f>IFERROR(AVERAGE('Technical full'!R7,'Technical full'!R21,'Technical full'!R35,'Technical full'!R49,'Technical full'!R63,'Technical full'!R77,'Technical full'!R91,'Technical full'!R105,'Technical full'!R119,'Technical full'!R133),"")</f>
        <v/>
      </c>
      <c r="U23" s="76" t="str">
        <f>IFERROR(AVERAGE('Technical full'!S7,'Technical full'!S21,'Technical full'!S35,'Technical full'!S49,'Technical full'!S63,'Technical full'!S77,'Technical full'!S91,'Technical full'!S105,'Technical full'!S119,'Technical full'!S133),"")</f>
        <v/>
      </c>
      <c r="V23" s="76" t="str">
        <f>IFERROR(AVERAGE('Technical full'!T7,'Technical full'!T21,'Technical full'!T35,'Technical full'!T49,'Technical full'!T63,'Technical full'!T77,'Technical full'!T91,'Technical full'!T105,'Technical full'!T119,'Technical full'!T133),"")</f>
        <v/>
      </c>
      <c r="W23" s="76" t="str">
        <f>IFERROR(AVERAGE('Technical full'!U7,'Technical full'!U21,'Technical full'!U35,'Technical full'!U49,'Technical full'!U63,'Technical full'!U77,'Technical full'!U91,'Technical full'!U105,'Technical full'!U119,'Technical full'!U133),"")</f>
        <v/>
      </c>
    </row>
    <row r="24" spans="1:24" s="37" customFormat="1" ht="15" x14ac:dyDescent="0.2">
      <c r="A24" s="60" t="s">
        <v>5</v>
      </c>
      <c r="B24" s="50">
        <f>B8</f>
        <v>0</v>
      </c>
      <c r="C24" s="48" t="s">
        <v>9</v>
      </c>
      <c r="D24" s="76" t="str">
        <f>IFERROR(AVERAGE('Technical full'!B8,'Technical full'!B22,'Technical full'!B36,'Technical full'!B50,'Technical full'!B64,'Technical full'!B78,'Technical full'!B92,'Technical full'!B106,'Technical full'!B120,'Technical full'!B134),"")</f>
        <v/>
      </c>
      <c r="E24" s="76" t="str">
        <f>IFERROR(AVERAGE('Technical full'!C8,'Technical full'!C22,'Technical full'!C36,'Technical full'!C50,'Technical full'!C64,'Technical full'!C78,'Technical full'!C92,'Technical full'!C106,'Technical full'!C120,'Technical full'!C134),"")</f>
        <v/>
      </c>
      <c r="F24" s="76" t="str">
        <f>IFERROR(AVERAGE('Technical full'!D8,'Technical full'!D22,'Technical full'!D36,'Technical full'!D50,'Technical full'!D64,'Technical full'!D78,'Technical full'!D92,'Technical full'!D106,'Technical full'!D120,'Technical full'!D134),"")</f>
        <v/>
      </c>
      <c r="G24" s="76" t="str">
        <f>IFERROR(AVERAGE('Technical full'!E8,'Technical full'!E22,'Technical full'!E36,'Technical full'!E50,'Technical full'!E64,'Technical full'!E78,'Technical full'!E92,'Technical full'!E106,'Technical full'!E120,'Technical full'!E134),"")</f>
        <v/>
      </c>
      <c r="H24" s="76" t="str">
        <f>IFERROR(AVERAGE('Technical full'!F8,'Technical full'!F22,'Technical full'!F36,'Technical full'!F50,'Technical full'!F64,'Technical full'!F78,'Technical full'!F92,'Technical full'!F106,'Technical full'!F120,'Technical full'!F134),"")</f>
        <v/>
      </c>
      <c r="I24" s="76" t="str">
        <f>IFERROR(AVERAGE('Technical full'!G8,'Technical full'!G22,'Technical full'!G36,'Technical full'!G50,'Technical full'!G64,'Technical full'!G78,'Technical full'!G92,'Technical full'!G106,'Technical full'!G120,'Technical full'!G134),"")</f>
        <v/>
      </c>
      <c r="J24" s="76" t="str">
        <f>IFERROR(AVERAGE('Technical full'!H8,'Technical full'!H22,'Technical full'!H36,'Technical full'!H50,'Technical full'!H64,'Technical full'!H78,'Technical full'!H92,'Technical full'!H106,'Technical full'!H120,'Technical full'!H134),"")</f>
        <v/>
      </c>
      <c r="K24" s="76" t="str">
        <f>IFERROR(AVERAGE('Technical full'!I8,'Technical full'!I22,'Technical full'!I36,'Technical full'!I50,'Technical full'!I64,'Technical full'!I78,'Technical full'!I92,'Technical full'!I106,'Technical full'!I120,'Technical full'!I134),"")</f>
        <v/>
      </c>
      <c r="L24" s="76" t="str">
        <f>IFERROR(AVERAGE('Technical full'!J8,'Technical full'!J22,'Technical full'!J36,'Technical full'!J50,'Technical full'!J64,'Technical full'!J78,'Technical full'!J92,'Technical full'!J106,'Technical full'!J120,'Technical full'!J134),"")</f>
        <v/>
      </c>
      <c r="M24" s="76" t="str">
        <f>IFERROR(AVERAGE('Technical full'!K8,'Technical full'!K22,'Technical full'!K36,'Technical full'!K50,'Technical full'!K64,'Technical full'!K78,'Technical full'!K92,'Technical full'!K106,'Technical full'!K120,'Technical full'!K134),"")</f>
        <v/>
      </c>
      <c r="N24" s="76" t="str">
        <f>IFERROR(AVERAGE('Technical full'!L8,'Technical full'!L22,'Technical full'!L36,'Technical full'!L50,'Technical full'!L64,'Technical full'!L78,'Technical full'!L92,'Technical full'!L106,'Technical full'!L120,'Technical full'!L134),"")</f>
        <v/>
      </c>
      <c r="O24" s="76" t="str">
        <f>IFERROR(AVERAGE('Technical full'!M8,'Technical full'!M22,'Technical full'!M36,'Technical full'!M50,'Technical full'!M64,'Technical full'!M78,'Technical full'!M92,'Technical full'!M106,'Technical full'!M120,'Technical full'!M134),"")</f>
        <v/>
      </c>
      <c r="P24" s="76" t="str">
        <f>IFERROR(AVERAGE('Technical full'!N8,'Technical full'!N22,'Technical full'!N36,'Technical full'!N50,'Technical full'!N64,'Technical full'!N78,'Technical full'!N92,'Technical full'!N106,'Technical full'!N120,'Technical full'!N134),"")</f>
        <v/>
      </c>
      <c r="Q24" s="76" t="str">
        <f>IFERROR(AVERAGE('Technical full'!O8,'Technical full'!O22,'Technical full'!O36,'Technical full'!O50,'Technical full'!O64,'Technical full'!O78,'Technical full'!O92,'Technical full'!O106,'Technical full'!O120,'Technical full'!O134),"")</f>
        <v/>
      </c>
      <c r="R24" s="76" t="str">
        <f>IFERROR(AVERAGE('Technical full'!P8,'Technical full'!P22,'Technical full'!P36,'Technical full'!P50,'Technical full'!P64,'Technical full'!P78,'Technical full'!P92,'Technical full'!P106,'Technical full'!P120,'Technical full'!P134),"")</f>
        <v/>
      </c>
      <c r="S24" s="76" t="str">
        <f>IFERROR(AVERAGE('Technical full'!Q8,'Technical full'!Q22,'Technical full'!Q36,'Technical full'!Q50,'Technical full'!Q64,'Technical full'!Q78,'Technical full'!Q92,'Technical full'!Q106,'Technical full'!Q120,'Technical full'!Q134),"")</f>
        <v/>
      </c>
      <c r="T24" s="76" t="str">
        <f>IFERROR(AVERAGE('Technical full'!R8,'Technical full'!R22,'Technical full'!R36,'Technical full'!R50,'Technical full'!R64,'Technical full'!R78,'Technical full'!R92,'Technical full'!R106,'Technical full'!R120,'Technical full'!R134),"")</f>
        <v/>
      </c>
      <c r="U24" s="76" t="str">
        <f>IFERROR(AVERAGE('Technical full'!S8,'Technical full'!S22,'Technical full'!S36,'Technical full'!S50,'Technical full'!S64,'Technical full'!S78,'Technical full'!S92,'Technical full'!S106,'Technical full'!S120,'Technical full'!S134),"")</f>
        <v/>
      </c>
      <c r="V24" s="76" t="str">
        <f>IFERROR(AVERAGE('Technical full'!T8,'Technical full'!T22,'Technical full'!T36,'Technical full'!T50,'Technical full'!T64,'Technical full'!T78,'Technical full'!T92,'Technical full'!T106,'Technical full'!T120,'Technical full'!T134),"")</f>
        <v/>
      </c>
      <c r="W24" s="76" t="str">
        <f>IFERROR(AVERAGE('Technical full'!U8,'Technical full'!U22,'Technical full'!U36,'Technical full'!U50,'Technical full'!U64,'Technical full'!U78,'Technical full'!U92,'Technical full'!U106,'Technical full'!U120,'Technical full'!U134),"")</f>
        <v/>
      </c>
    </row>
    <row r="25" spans="1:24" s="37" customFormat="1" ht="15" x14ac:dyDescent="0.2">
      <c r="A25" s="65" t="s">
        <v>6</v>
      </c>
      <c r="B25" s="50">
        <f t="shared" ref="B25:B33" si="15">B9</f>
        <v>0</v>
      </c>
      <c r="C25" s="48" t="s">
        <v>9</v>
      </c>
      <c r="D25" s="76" t="str">
        <f>IFERROR(AVERAGE('Technical full'!B9,'Technical full'!B23,'Technical full'!B37,'Technical full'!B51,'Technical full'!B65,'Technical full'!B79,'Technical full'!B93,'Technical full'!B107,'Technical full'!B121,'Technical full'!B135),"")</f>
        <v/>
      </c>
      <c r="E25" s="76" t="str">
        <f>IFERROR(AVERAGE('Technical full'!C9,'Technical full'!C23,'Technical full'!C37,'Technical full'!C51,'Technical full'!C65,'Technical full'!C79,'Technical full'!C93,'Technical full'!C107,'Technical full'!C121,'Technical full'!C135),"")</f>
        <v/>
      </c>
      <c r="F25" s="76" t="str">
        <f>IFERROR(AVERAGE('Technical full'!D9,'Technical full'!D23,'Technical full'!D37,'Technical full'!D51,'Technical full'!D65,'Technical full'!D79,'Technical full'!D93,'Technical full'!D107,'Technical full'!D121,'Technical full'!D135),"")</f>
        <v/>
      </c>
      <c r="G25" s="76" t="str">
        <f>IFERROR(AVERAGE('Technical full'!E9,'Technical full'!E23,'Technical full'!E37,'Technical full'!E51,'Technical full'!E65,'Technical full'!E79,'Technical full'!E93,'Technical full'!E107,'Technical full'!E121,'Technical full'!E135),"")</f>
        <v/>
      </c>
      <c r="H25" s="76" t="str">
        <f>IFERROR(AVERAGE('Technical full'!F9,'Technical full'!F23,'Technical full'!F37,'Technical full'!F51,'Technical full'!F65,'Technical full'!F79,'Technical full'!F93,'Technical full'!F107,'Technical full'!F121,'Technical full'!F135),"")</f>
        <v/>
      </c>
      <c r="I25" s="76" t="str">
        <f>IFERROR(AVERAGE('Technical full'!G9,'Technical full'!G23,'Technical full'!G37,'Technical full'!G51,'Technical full'!G65,'Technical full'!G79,'Technical full'!G93,'Technical full'!G107,'Technical full'!G121,'Technical full'!G135),"")</f>
        <v/>
      </c>
      <c r="J25" s="76" t="str">
        <f>IFERROR(AVERAGE('Technical full'!H9,'Technical full'!H23,'Technical full'!H37,'Technical full'!H51,'Technical full'!H65,'Technical full'!H79,'Technical full'!H93,'Technical full'!H107,'Technical full'!H121,'Technical full'!H135),"")</f>
        <v/>
      </c>
      <c r="K25" s="76" t="str">
        <f>IFERROR(AVERAGE('Technical full'!I9,'Technical full'!I23,'Technical full'!I37,'Technical full'!I51,'Technical full'!I65,'Technical full'!I79,'Technical full'!I93,'Technical full'!I107,'Technical full'!I121,'Technical full'!I135),"")</f>
        <v/>
      </c>
      <c r="L25" s="76" t="str">
        <f>IFERROR(AVERAGE('Technical full'!J9,'Technical full'!J23,'Technical full'!J37,'Technical full'!J51,'Technical full'!J65,'Technical full'!J79,'Technical full'!J93,'Technical full'!J107,'Technical full'!J121,'Technical full'!J135),"")</f>
        <v/>
      </c>
      <c r="M25" s="76" t="str">
        <f>IFERROR(AVERAGE('Technical full'!K9,'Technical full'!K23,'Technical full'!K37,'Technical full'!K51,'Technical full'!K65,'Technical full'!K79,'Technical full'!K93,'Technical full'!K107,'Technical full'!K121,'Technical full'!K135),"")</f>
        <v/>
      </c>
      <c r="N25" s="76" t="str">
        <f>IFERROR(AVERAGE('Technical full'!L9,'Technical full'!L23,'Technical full'!L37,'Technical full'!L51,'Technical full'!L65,'Technical full'!L79,'Technical full'!L93,'Technical full'!L107,'Technical full'!L121,'Technical full'!L135),"")</f>
        <v/>
      </c>
      <c r="O25" s="76" t="str">
        <f>IFERROR(AVERAGE('Technical full'!M9,'Technical full'!M23,'Technical full'!M37,'Technical full'!M51,'Technical full'!M65,'Technical full'!M79,'Technical full'!M93,'Technical full'!M107,'Technical full'!M121,'Technical full'!M135),"")</f>
        <v/>
      </c>
      <c r="P25" s="76" t="str">
        <f>IFERROR(AVERAGE('Technical full'!N9,'Technical full'!N23,'Technical full'!N37,'Technical full'!N51,'Technical full'!N65,'Technical full'!N79,'Technical full'!N93,'Technical full'!N107,'Technical full'!N121,'Technical full'!N135),"")</f>
        <v/>
      </c>
      <c r="Q25" s="76" t="str">
        <f>IFERROR(AVERAGE('Technical full'!O9,'Technical full'!O23,'Technical full'!O37,'Technical full'!O51,'Technical full'!O65,'Technical full'!O79,'Technical full'!O93,'Technical full'!O107,'Technical full'!O121,'Technical full'!O135),"")</f>
        <v/>
      </c>
      <c r="R25" s="76" t="str">
        <f>IFERROR(AVERAGE('Technical full'!P9,'Technical full'!P23,'Technical full'!P37,'Technical full'!P51,'Technical full'!P65,'Technical full'!P79,'Technical full'!P93,'Technical full'!P107,'Technical full'!P121,'Technical full'!P135),"")</f>
        <v/>
      </c>
      <c r="S25" s="76" t="str">
        <f>IFERROR(AVERAGE('Technical full'!Q9,'Technical full'!Q23,'Technical full'!Q37,'Technical full'!Q51,'Technical full'!Q65,'Technical full'!Q79,'Technical full'!Q93,'Technical full'!Q107,'Technical full'!Q121,'Technical full'!Q135),"")</f>
        <v/>
      </c>
      <c r="T25" s="76" t="str">
        <f>IFERROR(AVERAGE('Technical full'!R9,'Technical full'!R23,'Technical full'!R37,'Technical full'!R51,'Technical full'!R65,'Technical full'!R79,'Technical full'!R93,'Technical full'!R107,'Technical full'!R121,'Technical full'!R135),"")</f>
        <v/>
      </c>
      <c r="U25" s="76" t="str">
        <f>IFERROR(AVERAGE('Technical full'!S9,'Technical full'!S23,'Technical full'!S37,'Technical full'!S51,'Technical full'!S65,'Technical full'!S79,'Technical full'!S93,'Technical full'!S107,'Technical full'!S121,'Technical full'!S135),"")</f>
        <v/>
      </c>
      <c r="V25" s="76" t="str">
        <f>IFERROR(AVERAGE('Technical full'!T9,'Technical full'!T23,'Technical full'!T37,'Technical full'!T51,'Technical full'!T65,'Technical full'!T79,'Technical full'!T93,'Technical full'!T107,'Technical full'!T121,'Technical full'!T135),"")</f>
        <v/>
      </c>
      <c r="W25" s="76" t="str">
        <f>IFERROR(AVERAGE('Technical full'!U9,'Technical full'!U23,'Technical full'!U37,'Technical full'!U51,'Technical full'!U65,'Technical full'!U79,'Technical full'!U93,'Technical full'!U107,'Technical full'!U121,'Technical full'!U135),"")</f>
        <v/>
      </c>
    </row>
    <row r="26" spans="1:24" s="37" customFormat="1" ht="15" x14ac:dyDescent="0.2">
      <c r="A26" s="65" t="s">
        <v>15</v>
      </c>
      <c r="B26" s="50">
        <f t="shared" si="15"/>
        <v>0</v>
      </c>
      <c r="C26" s="48" t="s">
        <v>9</v>
      </c>
      <c r="D26" s="76" t="str">
        <f>IFERROR(AVERAGE('Technical full'!B10,'Technical full'!B24,'Technical full'!B38,'Technical full'!B52,'Technical full'!B66,'Technical full'!B80,'Technical full'!B94,'Technical full'!B108,'Technical full'!B122,'Technical full'!B136),"")</f>
        <v/>
      </c>
      <c r="E26" s="76" t="str">
        <f>IFERROR(AVERAGE('Technical full'!C10,'Technical full'!C24,'Technical full'!C38,'Technical full'!C52,'Technical full'!C66,'Technical full'!C80,'Technical full'!C94,'Technical full'!C108,'Technical full'!C122,'Technical full'!C136),"")</f>
        <v/>
      </c>
      <c r="F26" s="76" t="str">
        <f>IFERROR(AVERAGE('Technical full'!D10,'Technical full'!D24,'Technical full'!D38,'Technical full'!D52,'Technical full'!D66,'Technical full'!D80,'Technical full'!D94,'Technical full'!D108,'Technical full'!D122,'Technical full'!D136),"")</f>
        <v/>
      </c>
      <c r="G26" s="76" t="str">
        <f>IFERROR(AVERAGE('Technical full'!E10,'Technical full'!E24,'Technical full'!E38,'Technical full'!E52,'Technical full'!E66,'Technical full'!E80,'Technical full'!E94,'Technical full'!E108,'Technical full'!E122,'Technical full'!E136),"")</f>
        <v/>
      </c>
      <c r="H26" s="76" t="str">
        <f>IFERROR(AVERAGE('Technical full'!F10,'Technical full'!F24,'Technical full'!F38,'Technical full'!F52,'Technical full'!F66,'Technical full'!F80,'Technical full'!F94,'Technical full'!F108,'Technical full'!F122,'Technical full'!F136),"")</f>
        <v/>
      </c>
      <c r="I26" s="76" t="str">
        <f>IFERROR(AVERAGE('Technical full'!G10,'Technical full'!G24,'Technical full'!G38,'Technical full'!G52,'Technical full'!G66,'Technical full'!G80,'Technical full'!G94,'Technical full'!G108,'Technical full'!G122,'Technical full'!G136),"")</f>
        <v/>
      </c>
      <c r="J26" s="76" t="str">
        <f>IFERROR(AVERAGE('Technical full'!H10,'Technical full'!H24,'Technical full'!H38,'Technical full'!H52,'Technical full'!H66,'Technical full'!H80,'Technical full'!H94,'Technical full'!H108,'Technical full'!H122,'Technical full'!H136),"")</f>
        <v/>
      </c>
      <c r="K26" s="76" t="str">
        <f>IFERROR(AVERAGE('Technical full'!I10,'Technical full'!I24,'Technical full'!I38,'Technical full'!I52,'Technical full'!I66,'Technical full'!I80,'Technical full'!I94,'Technical full'!I108,'Technical full'!I122,'Technical full'!I136),"")</f>
        <v/>
      </c>
      <c r="L26" s="76" t="str">
        <f>IFERROR(AVERAGE('Technical full'!J10,'Technical full'!J24,'Technical full'!J38,'Technical full'!J52,'Technical full'!J66,'Technical full'!J80,'Technical full'!J94,'Technical full'!J108,'Technical full'!J122,'Technical full'!J136),"")</f>
        <v/>
      </c>
      <c r="M26" s="76" t="str">
        <f>IFERROR(AVERAGE('Technical full'!K10,'Technical full'!K24,'Technical full'!K38,'Technical full'!K52,'Technical full'!K66,'Technical full'!K80,'Technical full'!K94,'Technical full'!K108,'Technical full'!K122,'Technical full'!K136),"")</f>
        <v/>
      </c>
      <c r="N26" s="76" t="str">
        <f>IFERROR(AVERAGE('Technical full'!L10,'Technical full'!L24,'Technical full'!L38,'Technical full'!L52,'Technical full'!L66,'Technical full'!L80,'Technical full'!L94,'Technical full'!L108,'Technical full'!L122,'Technical full'!L136),"")</f>
        <v/>
      </c>
      <c r="O26" s="76" t="str">
        <f>IFERROR(AVERAGE('Technical full'!M10,'Technical full'!M24,'Technical full'!M38,'Technical full'!M52,'Technical full'!M66,'Technical full'!M80,'Technical full'!M94,'Technical full'!M108,'Technical full'!M122,'Technical full'!M136),"")</f>
        <v/>
      </c>
      <c r="P26" s="76" t="str">
        <f>IFERROR(AVERAGE('Technical full'!N10,'Technical full'!N24,'Technical full'!N38,'Technical full'!N52,'Technical full'!N66,'Technical full'!N80,'Technical full'!N94,'Technical full'!N108,'Technical full'!N122,'Technical full'!N136),"")</f>
        <v/>
      </c>
      <c r="Q26" s="76" t="str">
        <f>IFERROR(AVERAGE('Technical full'!O10,'Technical full'!O24,'Technical full'!O38,'Technical full'!O52,'Technical full'!O66,'Technical full'!O80,'Technical full'!O94,'Technical full'!O108,'Technical full'!O122,'Technical full'!O136),"")</f>
        <v/>
      </c>
      <c r="R26" s="76" t="str">
        <f>IFERROR(AVERAGE('Technical full'!P10,'Technical full'!P24,'Technical full'!P38,'Technical full'!P52,'Technical full'!P66,'Technical full'!P80,'Technical full'!P94,'Technical full'!P108,'Technical full'!P122,'Technical full'!P136),"")</f>
        <v/>
      </c>
      <c r="S26" s="76" t="str">
        <f>IFERROR(AVERAGE('Technical full'!Q10,'Technical full'!Q24,'Technical full'!Q38,'Technical full'!Q52,'Technical full'!Q66,'Technical full'!Q80,'Technical full'!Q94,'Technical full'!Q108,'Technical full'!Q122,'Technical full'!Q136),"")</f>
        <v/>
      </c>
      <c r="T26" s="76" t="str">
        <f>IFERROR(AVERAGE('Technical full'!R10,'Technical full'!R24,'Technical full'!R38,'Technical full'!R52,'Technical full'!R66,'Technical full'!R80,'Technical full'!R94,'Technical full'!R108,'Technical full'!R122,'Technical full'!R136),"")</f>
        <v/>
      </c>
      <c r="U26" s="76" t="str">
        <f>IFERROR(AVERAGE('Technical full'!S10,'Technical full'!S24,'Technical full'!S38,'Technical full'!S52,'Technical full'!S66,'Technical full'!S80,'Technical full'!S94,'Technical full'!S108,'Technical full'!S122,'Technical full'!S136),"")</f>
        <v/>
      </c>
      <c r="V26" s="76" t="str">
        <f>IFERROR(AVERAGE('Technical full'!T10,'Technical full'!T24,'Technical full'!T38,'Technical full'!T52,'Technical full'!T66,'Technical full'!T80,'Technical full'!T94,'Technical full'!T108,'Technical full'!T122,'Technical full'!T136),"")</f>
        <v/>
      </c>
      <c r="W26" s="76" t="str">
        <f>IFERROR(AVERAGE('Technical full'!U10,'Technical full'!U24,'Technical full'!U38,'Technical full'!U52,'Technical full'!U66,'Technical full'!U80,'Technical full'!U94,'Technical full'!U108,'Technical full'!U122,'Technical full'!U136),"")</f>
        <v/>
      </c>
    </row>
    <row r="27" spans="1:24" s="37" customFormat="1" ht="15" x14ac:dyDescent="0.2">
      <c r="A27" s="65" t="s">
        <v>16</v>
      </c>
      <c r="B27" s="50">
        <f t="shared" si="15"/>
        <v>0</v>
      </c>
      <c r="C27" s="48" t="s">
        <v>9</v>
      </c>
      <c r="D27" s="76" t="str">
        <f>IFERROR(AVERAGE('Technical full'!B11,'Technical full'!B25,'Technical full'!B39,'Technical full'!B53,'Technical full'!B67,'Technical full'!B81,'Technical full'!B95,'Technical full'!B109,'Technical full'!B123,'Technical full'!B137),"")</f>
        <v/>
      </c>
      <c r="E27" s="76" t="str">
        <f>IFERROR(AVERAGE('Technical full'!C11,'Technical full'!C25,'Technical full'!C39,'Technical full'!C53,'Technical full'!C67,'Technical full'!C81,'Technical full'!C95,'Technical full'!C109,'Technical full'!C123,'Technical full'!C137),"")</f>
        <v/>
      </c>
      <c r="F27" s="76" t="str">
        <f>IFERROR(AVERAGE('Technical full'!D11,'Technical full'!D25,'Technical full'!D39,'Technical full'!D53,'Technical full'!D67,'Technical full'!D81,'Technical full'!D95,'Technical full'!D109,'Technical full'!D123,'Technical full'!D137),"")</f>
        <v/>
      </c>
      <c r="G27" s="76" t="str">
        <f>IFERROR(AVERAGE('Technical full'!E11,'Technical full'!E25,'Technical full'!E39,'Technical full'!E53,'Technical full'!E67,'Technical full'!E81,'Technical full'!E95,'Technical full'!E109,'Technical full'!E123,'Technical full'!E137),"")</f>
        <v/>
      </c>
      <c r="H27" s="76" t="str">
        <f>IFERROR(AVERAGE('Technical full'!F11,'Technical full'!F25,'Technical full'!F39,'Technical full'!F53,'Technical full'!F67,'Technical full'!F81,'Technical full'!F95,'Technical full'!F109,'Technical full'!F123,'Technical full'!F137),"")</f>
        <v/>
      </c>
      <c r="I27" s="76" t="str">
        <f>IFERROR(AVERAGE('Technical full'!G11,'Technical full'!G25,'Technical full'!G39,'Technical full'!G53,'Technical full'!G67,'Technical full'!G81,'Technical full'!G95,'Technical full'!G109,'Technical full'!G123,'Technical full'!G137),"")</f>
        <v/>
      </c>
      <c r="J27" s="76" t="str">
        <f>IFERROR(AVERAGE('Technical full'!H11,'Technical full'!H25,'Technical full'!H39,'Technical full'!H53,'Technical full'!H67,'Technical full'!H81,'Technical full'!H95,'Technical full'!H109,'Technical full'!H123,'Technical full'!H137),"")</f>
        <v/>
      </c>
      <c r="K27" s="76" t="str">
        <f>IFERROR(AVERAGE('Technical full'!I11,'Technical full'!I25,'Technical full'!I39,'Technical full'!I53,'Technical full'!I67,'Technical full'!I81,'Technical full'!I95,'Technical full'!I109,'Technical full'!I123,'Technical full'!I137),"")</f>
        <v/>
      </c>
      <c r="L27" s="76" t="str">
        <f>IFERROR(AVERAGE('Technical full'!J11,'Technical full'!J25,'Technical full'!J39,'Technical full'!J53,'Technical full'!J67,'Technical full'!J81,'Technical full'!J95,'Technical full'!J109,'Technical full'!J123,'Technical full'!J137),"")</f>
        <v/>
      </c>
      <c r="M27" s="76" t="str">
        <f>IFERROR(AVERAGE('Technical full'!K11,'Technical full'!K25,'Technical full'!K39,'Technical full'!K53,'Technical full'!K67,'Technical full'!K81,'Technical full'!K95,'Technical full'!K109,'Technical full'!K123,'Technical full'!K137),"")</f>
        <v/>
      </c>
      <c r="N27" s="76" t="str">
        <f>IFERROR(AVERAGE('Technical full'!L11,'Technical full'!L25,'Technical full'!L39,'Technical full'!L53,'Technical full'!L67,'Technical full'!L81,'Technical full'!L95,'Technical full'!L109,'Technical full'!L123,'Technical full'!L137),"")</f>
        <v/>
      </c>
      <c r="O27" s="76" t="str">
        <f>IFERROR(AVERAGE('Technical full'!M11,'Technical full'!M25,'Technical full'!M39,'Technical full'!M53,'Technical full'!M67,'Technical full'!M81,'Technical full'!M95,'Technical full'!M109,'Technical full'!M123,'Technical full'!M137),"")</f>
        <v/>
      </c>
      <c r="P27" s="76" t="str">
        <f>IFERROR(AVERAGE('Technical full'!N11,'Technical full'!N25,'Technical full'!N39,'Technical full'!N53,'Technical full'!N67,'Technical full'!N81,'Technical full'!N95,'Technical full'!N109,'Technical full'!N123,'Technical full'!N137),"")</f>
        <v/>
      </c>
      <c r="Q27" s="76" t="str">
        <f>IFERROR(AVERAGE('Technical full'!O11,'Technical full'!O25,'Technical full'!O39,'Technical full'!O53,'Technical full'!O67,'Technical full'!O81,'Technical full'!O95,'Technical full'!O109,'Technical full'!O123,'Technical full'!O137),"")</f>
        <v/>
      </c>
      <c r="R27" s="76" t="str">
        <f>IFERROR(AVERAGE('Technical full'!P11,'Technical full'!P25,'Technical full'!P39,'Technical full'!P53,'Technical full'!P67,'Technical full'!P81,'Technical full'!P95,'Technical full'!P109,'Technical full'!P123,'Technical full'!P137),"")</f>
        <v/>
      </c>
      <c r="S27" s="76" t="str">
        <f>IFERROR(AVERAGE('Technical full'!Q11,'Technical full'!Q25,'Technical full'!Q39,'Technical full'!Q53,'Technical full'!Q67,'Technical full'!Q81,'Technical full'!Q95,'Technical full'!Q109,'Technical full'!Q123,'Technical full'!Q137),"")</f>
        <v/>
      </c>
      <c r="T27" s="76" t="str">
        <f>IFERROR(AVERAGE('Technical full'!R11,'Technical full'!R25,'Technical full'!R39,'Technical full'!R53,'Technical full'!R67,'Technical full'!R81,'Technical full'!R95,'Technical full'!R109,'Technical full'!R123,'Technical full'!R137),"")</f>
        <v/>
      </c>
      <c r="U27" s="76" t="str">
        <f>IFERROR(AVERAGE('Technical full'!S11,'Technical full'!S25,'Technical full'!S39,'Technical full'!S53,'Technical full'!S67,'Technical full'!S81,'Technical full'!S95,'Technical full'!S109,'Technical full'!S123,'Technical full'!S137),"")</f>
        <v/>
      </c>
      <c r="V27" s="76" t="str">
        <f>IFERROR(AVERAGE('Technical full'!T11,'Technical full'!T25,'Technical full'!T39,'Technical full'!T53,'Technical full'!T67,'Technical full'!T81,'Technical full'!T95,'Technical full'!T109,'Technical full'!T123,'Technical full'!T137),"")</f>
        <v/>
      </c>
      <c r="W27" s="76" t="str">
        <f>IFERROR(AVERAGE('Technical full'!U11,'Technical full'!U25,'Technical full'!U39,'Technical full'!U53,'Technical full'!U67,'Technical full'!U81,'Technical full'!U95,'Technical full'!U109,'Technical full'!U123,'Technical full'!U137),"")</f>
        <v/>
      </c>
    </row>
    <row r="28" spans="1:24" s="37" customFormat="1" ht="15" x14ac:dyDescent="0.2">
      <c r="A28" s="65" t="s">
        <v>17</v>
      </c>
      <c r="B28" s="50">
        <f t="shared" si="15"/>
        <v>0</v>
      </c>
      <c r="C28" s="48" t="s">
        <v>9</v>
      </c>
      <c r="D28" s="76" t="str">
        <f>IFERROR(AVERAGE('Technical full'!B12,'Technical full'!B26,'Technical full'!B40,'Technical full'!B54,'Technical full'!B68,'Technical full'!B82,'Technical full'!B96,'Technical full'!B110,'Technical full'!B124,'Technical full'!B138),"")</f>
        <v/>
      </c>
      <c r="E28" s="76" t="str">
        <f>IFERROR(AVERAGE('Technical full'!C12,'Technical full'!C26,'Technical full'!C40,'Technical full'!C54,'Technical full'!C68,'Technical full'!C82,'Technical full'!C96,'Technical full'!C110,'Technical full'!C124,'Technical full'!C138),"")</f>
        <v/>
      </c>
      <c r="F28" s="76" t="str">
        <f>IFERROR(AVERAGE('Technical full'!D12,'Technical full'!D26,'Technical full'!D40,'Technical full'!D54,'Technical full'!D68,'Technical full'!D82,'Technical full'!D96,'Technical full'!D110,'Technical full'!D124,'Technical full'!D138),"")</f>
        <v/>
      </c>
      <c r="G28" s="76" t="str">
        <f>IFERROR(AVERAGE('Technical full'!E12,'Technical full'!E26,'Technical full'!E40,'Technical full'!E54,'Technical full'!E68,'Technical full'!E82,'Technical full'!E96,'Technical full'!E110,'Technical full'!E124,'Technical full'!E138),"")</f>
        <v/>
      </c>
      <c r="H28" s="76" t="str">
        <f>IFERROR(AVERAGE('Technical full'!F12,'Technical full'!F26,'Technical full'!F40,'Technical full'!F54,'Technical full'!F68,'Technical full'!F82,'Technical full'!F96,'Technical full'!F110,'Technical full'!F124,'Technical full'!F138),"")</f>
        <v/>
      </c>
      <c r="I28" s="76" t="str">
        <f>IFERROR(AVERAGE('Technical full'!G12,'Technical full'!G26,'Technical full'!G40,'Technical full'!G54,'Technical full'!G68,'Technical full'!G82,'Technical full'!G96,'Technical full'!G110,'Technical full'!G124,'Technical full'!G138),"")</f>
        <v/>
      </c>
      <c r="J28" s="76" t="str">
        <f>IFERROR(AVERAGE('Technical full'!H12,'Technical full'!H26,'Technical full'!H40,'Technical full'!H54,'Technical full'!H68,'Technical full'!H82,'Technical full'!H96,'Technical full'!H110,'Technical full'!H124,'Technical full'!H138),"")</f>
        <v/>
      </c>
      <c r="K28" s="76" t="str">
        <f>IFERROR(AVERAGE('Technical full'!I12,'Technical full'!I26,'Technical full'!I40,'Technical full'!I54,'Technical full'!I68,'Technical full'!I82,'Technical full'!I96,'Technical full'!I110,'Technical full'!I124,'Technical full'!I138),"")</f>
        <v/>
      </c>
      <c r="L28" s="76" t="str">
        <f>IFERROR(AVERAGE('Technical full'!J12,'Technical full'!J26,'Technical full'!J40,'Technical full'!J54,'Technical full'!J68,'Technical full'!J82,'Technical full'!J96,'Technical full'!J110,'Technical full'!J124,'Technical full'!J138),"")</f>
        <v/>
      </c>
      <c r="M28" s="76" t="str">
        <f>IFERROR(AVERAGE('Technical full'!K12,'Technical full'!K26,'Technical full'!K40,'Technical full'!K54,'Technical full'!K68,'Technical full'!K82,'Technical full'!K96,'Technical full'!K110,'Technical full'!K124,'Technical full'!K138),"")</f>
        <v/>
      </c>
      <c r="N28" s="76" t="str">
        <f>IFERROR(AVERAGE('Technical full'!L12,'Technical full'!L26,'Technical full'!L40,'Technical full'!L54,'Technical full'!L68,'Technical full'!L82,'Technical full'!L96,'Technical full'!L110,'Technical full'!L124,'Technical full'!L138),"")</f>
        <v/>
      </c>
      <c r="O28" s="76" t="str">
        <f>IFERROR(AVERAGE('Technical full'!M12,'Technical full'!M26,'Technical full'!M40,'Technical full'!M54,'Technical full'!M68,'Technical full'!M82,'Technical full'!M96,'Technical full'!M110,'Technical full'!M124,'Technical full'!M138),"")</f>
        <v/>
      </c>
      <c r="P28" s="76" t="str">
        <f>IFERROR(AVERAGE('Technical full'!N12,'Technical full'!N26,'Technical full'!N40,'Technical full'!N54,'Technical full'!N68,'Technical full'!N82,'Technical full'!N96,'Technical full'!N110,'Technical full'!N124,'Technical full'!N138),"")</f>
        <v/>
      </c>
      <c r="Q28" s="76" t="str">
        <f>IFERROR(AVERAGE('Technical full'!O12,'Technical full'!O26,'Technical full'!O40,'Technical full'!O54,'Technical full'!O68,'Technical full'!O82,'Technical full'!O96,'Technical full'!O110,'Technical full'!O124,'Technical full'!O138),"")</f>
        <v/>
      </c>
      <c r="R28" s="76" t="str">
        <f>IFERROR(AVERAGE('Technical full'!P12,'Technical full'!P26,'Technical full'!P40,'Technical full'!P54,'Technical full'!P68,'Technical full'!P82,'Technical full'!P96,'Technical full'!P110,'Technical full'!P124,'Technical full'!P138),"")</f>
        <v/>
      </c>
      <c r="S28" s="76" t="str">
        <f>IFERROR(AVERAGE('Technical full'!Q12,'Technical full'!Q26,'Technical full'!Q40,'Technical full'!Q54,'Technical full'!Q68,'Technical full'!Q82,'Technical full'!Q96,'Technical full'!Q110,'Technical full'!Q124,'Technical full'!Q138),"")</f>
        <v/>
      </c>
      <c r="T28" s="76" t="str">
        <f>IFERROR(AVERAGE('Technical full'!R12,'Technical full'!R26,'Technical full'!R40,'Technical full'!R54,'Technical full'!R68,'Technical full'!R82,'Technical full'!R96,'Technical full'!R110,'Technical full'!R124,'Technical full'!R138),"")</f>
        <v/>
      </c>
      <c r="U28" s="76" t="str">
        <f>IFERROR(AVERAGE('Technical full'!S12,'Technical full'!S26,'Technical full'!S40,'Technical full'!S54,'Technical full'!S68,'Technical full'!S82,'Technical full'!S96,'Technical full'!S110,'Technical full'!S124,'Technical full'!S138),"")</f>
        <v/>
      </c>
      <c r="V28" s="76" t="str">
        <f>IFERROR(AVERAGE('Technical full'!T12,'Technical full'!T26,'Technical full'!T40,'Technical full'!T54,'Technical full'!T68,'Technical full'!T82,'Technical full'!T96,'Technical full'!T110,'Technical full'!T124,'Technical full'!T138),"")</f>
        <v/>
      </c>
      <c r="W28" s="76" t="str">
        <f>IFERROR(AVERAGE('Technical full'!U12,'Technical full'!U26,'Technical full'!U40,'Technical full'!U54,'Technical full'!U68,'Technical full'!U82,'Technical full'!U96,'Technical full'!U110,'Technical full'!U124,'Technical full'!U138),"")</f>
        <v/>
      </c>
    </row>
    <row r="29" spans="1:24" s="37" customFormat="1" ht="15" x14ac:dyDescent="0.2">
      <c r="A29" s="65" t="s">
        <v>18</v>
      </c>
      <c r="B29" s="50">
        <f t="shared" si="15"/>
        <v>0</v>
      </c>
      <c r="C29" s="48" t="s">
        <v>9</v>
      </c>
      <c r="D29" s="76" t="str">
        <f>IFERROR(AVERAGE('Technical full'!B13,'Technical full'!B27,'Technical full'!B41,'Technical full'!B55,'Technical full'!B69,'Technical full'!B83,'Technical full'!B97,'Technical full'!B111,'Technical full'!B125,'Technical full'!B139),"")</f>
        <v/>
      </c>
      <c r="E29" s="76" t="str">
        <f>IFERROR(AVERAGE('Technical full'!C13,'Technical full'!C27,'Technical full'!C41,'Technical full'!C55,'Technical full'!C69,'Technical full'!C83,'Technical full'!C97,'Technical full'!C111,'Technical full'!C125,'Technical full'!C139),"")</f>
        <v/>
      </c>
      <c r="F29" s="76" t="str">
        <f>IFERROR(AVERAGE('Technical full'!D13,'Technical full'!D27,'Technical full'!D41,'Technical full'!D55,'Technical full'!D69,'Technical full'!D83,'Technical full'!D97,'Technical full'!D111,'Technical full'!D125,'Technical full'!D139),"")</f>
        <v/>
      </c>
      <c r="G29" s="76" t="str">
        <f>IFERROR(AVERAGE('Technical full'!E13,'Technical full'!E27,'Technical full'!E41,'Technical full'!E55,'Technical full'!E69,'Technical full'!E83,'Technical full'!E97,'Technical full'!E111,'Technical full'!E125,'Technical full'!E139),"")</f>
        <v/>
      </c>
      <c r="H29" s="76" t="str">
        <f>IFERROR(AVERAGE('Technical full'!F13,'Technical full'!F27,'Technical full'!F41,'Technical full'!F55,'Technical full'!F69,'Technical full'!F83,'Technical full'!F97,'Technical full'!F111,'Technical full'!F125,'Technical full'!F139),"")</f>
        <v/>
      </c>
      <c r="I29" s="76" t="str">
        <f>IFERROR(AVERAGE('Technical full'!G13,'Technical full'!G27,'Technical full'!G41,'Technical full'!G55,'Technical full'!G69,'Technical full'!G83,'Technical full'!G97,'Technical full'!G111,'Technical full'!G125,'Technical full'!G139),"")</f>
        <v/>
      </c>
      <c r="J29" s="76" t="str">
        <f>IFERROR(AVERAGE('Technical full'!H13,'Technical full'!H27,'Technical full'!H41,'Technical full'!H55,'Technical full'!H69,'Technical full'!H83,'Technical full'!H97,'Technical full'!H111,'Technical full'!H125,'Technical full'!H139),"")</f>
        <v/>
      </c>
      <c r="K29" s="76" t="str">
        <f>IFERROR(AVERAGE('Technical full'!I13,'Technical full'!I27,'Technical full'!I41,'Technical full'!I55,'Technical full'!I69,'Technical full'!I83,'Technical full'!I97,'Technical full'!I111,'Technical full'!I125,'Technical full'!I139),"")</f>
        <v/>
      </c>
      <c r="L29" s="76" t="str">
        <f>IFERROR(AVERAGE('Technical full'!J13,'Technical full'!J27,'Technical full'!J41,'Technical full'!J55,'Technical full'!J69,'Technical full'!J83,'Technical full'!J97,'Technical full'!J111,'Technical full'!J125,'Technical full'!J139),"")</f>
        <v/>
      </c>
      <c r="M29" s="76" t="str">
        <f>IFERROR(AVERAGE('Technical full'!K13,'Technical full'!K27,'Technical full'!K41,'Technical full'!K55,'Technical full'!K69,'Technical full'!K83,'Technical full'!K97,'Technical full'!K111,'Technical full'!K125,'Technical full'!K139),"")</f>
        <v/>
      </c>
      <c r="N29" s="76" t="str">
        <f>IFERROR(AVERAGE('Technical full'!L13,'Technical full'!L27,'Technical full'!L41,'Technical full'!L55,'Technical full'!L69,'Technical full'!L83,'Technical full'!L97,'Technical full'!L111,'Technical full'!L125,'Technical full'!L139),"")</f>
        <v/>
      </c>
      <c r="O29" s="76" t="str">
        <f>IFERROR(AVERAGE('Technical full'!M13,'Technical full'!M27,'Technical full'!M41,'Technical full'!M55,'Technical full'!M69,'Technical full'!M83,'Technical full'!M97,'Technical full'!M111,'Technical full'!M125,'Technical full'!M139),"")</f>
        <v/>
      </c>
      <c r="P29" s="76" t="str">
        <f>IFERROR(AVERAGE('Technical full'!N13,'Technical full'!N27,'Technical full'!N41,'Technical full'!N55,'Technical full'!N69,'Technical full'!N83,'Technical full'!N97,'Technical full'!N111,'Technical full'!N125,'Technical full'!N139),"")</f>
        <v/>
      </c>
      <c r="Q29" s="76" t="str">
        <f>IFERROR(AVERAGE('Technical full'!O13,'Technical full'!O27,'Technical full'!O41,'Technical full'!O55,'Technical full'!O69,'Technical full'!O83,'Technical full'!O97,'Technical full'!O111,'Technical full'!O125,'Technical full'!O139),"")</f>
        <v/>
      </c>
      <c r="R29" s="76" t="str">
        <f>IFERROR(AVERAGE('Technical full'!P13,'Technical full'!P27,'Technical full'!P41,'Technical full'!P55,'Technical full'!P69,'Technical full'!P83,'Technical full'!P97,'Technical full'!P111,'Technical full'!P125,'Technical full'!P139),"")</f>
        <v/>
      </c>
      <c r="S29" s="76" t="str">
        <f>IFERROR(AVERAGE('Technical full'!Q13,'Technical full'!Q27,'Technical full'!Q41,'Technical full'!Q55,'Technical full'!Q69,'Technical full'!Q83,'Technical full'!Q97,'Technical full'!Q111,'Technical full'!Q125,'Technical full'!Q139),"")</f>
        <v/>
      </c>
      <c r="T29" s="76" t="str">
        <f>IFERROR(AVERAGE('Technical full'!R13,'Technical full'!R27,'Technical full'!R41,'Technical full'!R55,'Technical full'!R69,'Technical full'!R83,'Technical full'!R97,'Technical full'!R111,'Technical full'!R125,'Technical full'!R139),"")</f>
        <v/>
      </c>
      <c r="U29" s="76" t="str">
        <f>IFERROR(AVERAGE('Technical full'!S13,'Technical full'!S27,'Technical full'!S41,'Technical full'!S55,'Technical full'!S69,'Technical full'!S83,'Technical full'!S97,'Technical full'!S111,'Technical full'!S125,'Technical full'!S139),"")</f>
        <v/>
      </c>
      <c r="V29" s="76" t="str">
        <f>IFERROR(AVERAGE('Technical full'!T13,'Technical full'!T27,'Technical full'!T41,'Technical full'!T55,'Technical full'!T69,'Technical full'!T83,'Technical full'!T97,'Technical full'!T111,'Technical full'!T125,'Technical full'!T139),"")</f>
        <v/>
      </c>
      <c r="W29" s="76" t="str">
        <f>IFERROR(AVERAGE('Technical full'!U13,'Technical full'!U27,'Technical full'!U41,'Technical full'!U55,'Technical full'!U69,'Technical full'!U83,'Technical full'!U97,'Technical full'!U111,'Technical full'!U125,'Technical full'!U139),"")</f>
        <v/>
      </c>
    </row>
    <row r="30" spans="1:24" s="37" customFormat="1" ht="15" x14ac:dyDescent="0.2">
      <c r="A30" s="65" t="s">
        <v>19</v>
      </c>
      <c r="B30" s="50">
        <f t="shared" si="15"/>
        <v>0</v>
      </c>
      <c r="C30" s="48" t="s">
        <v>9</v>
      </c>
      <c r="D30" s="76" t="str">
        <f>IFERROR(AVERAGE('Technical full'!B14,'Technical full'!B28,'Technical full'!B42,'Technical full'!B56,'Technical full'!B70,'Technical full'!B84,'Technical full'!B98,'Technical full'!B112,'Technical full'!B126,'Technical full'!B140),"")</f>
        <v/>
      </c>
      <c r="E30" s="76" t="str">
        <f>IFERROR(AVERAGE('Technical full'!C14,'Technical full'!C28,'Technical full'!C42,'Technical full'!C56,'Technical full'!C70,'Technical full'!C84,'Technical full'!C98,'Technical full'!C112,'Technical full'!C126,'Technical full'!C140),"")</f>
        <v/>
      </c>
      <c r="F30" s="76" t="str">
        <f>IFERROR(AVERAGE('Technical full'!D14,'Technical full'!D28,'Technical full'!D42,'Technical full'!D56,'Technical full'!D70,'Technical full'!D84,'Technical full'!D98,'Technical full'!D112,'Technical full'!D126,'Technical full'!D140),"")</f>
        <v/>
      </c>
      <c r="G30" s="76" t="str">
        <f>IFERROR(AVERAGE('Technical full'!E14,'Technical full'!E28,'Technical full'!E42,'Technical full'!E56,'Technical full'!E70,'Technical full'!E84,'Technical full'!E98,'Technical full'!E112,'Technical full'!E126,'Technical full'!E140),"")</f>
        <v/>
      </c>
      <c r="H30" s="76" t="str">
        <f>IFERROR(AVERAGE('Technical full'!F14,'Technical full'!F28,'Technical full'!F42,'Technical full'!F56,'Technical full'!F70,'Technical full'!F84,'Technical full'!F98,'Technical full'!F112,'Technical full'!F126,'Technical full'!F140),"")</f>
        <v/>
      </c>
      <c r="I30" s="76" t="str">
        <f>IFERROR(AVERAGE('Technical full'!G14,'Technical full'!G28,'Technical full'!G42,'Technical full'!G56,'Technical full'!G70,'Technical full'!G84,'Technical full'!G98,'Technical full'!G112,'Technical full'!G126,'Technical full'!G140),"")</f>
        <v/>
      </c>
      <c r="J30" s="76" t="str">
        <f>IFERROR(AVERAGE('Technical full'!H14,'Technical full'!H28,'Technical full'!H42,'Technical full'!H56,'Technical full'!H70,'Technical full'!H84,'Technical full'!H98,'Technical full'!H112,'Technical full'!H126,'Technical full'!H140),"")</f>
        <v/>
      </c>
      <c r="K30" s="76" t="str">
        <f>IFERROR(AVERAGE('Technical full'!I14,'Technical full'!I28,'Technical full'!I42,'Technical full'!I56,'Technical full'!I70,'Technical full'!I84,'Technical full'!I98,'Technical full'!I112,'Technical full'!I126,'Technical full'!I140),"")</f>
        <v/>
      </c>
      <c r="L30" s="76" t="str">
        <f>IFERROR(AVERAGE('Technical full'!J14,'Technical full'!J28,'Technical full'!J42,'Technical full'!J56,'Technical full'!J70,'Technical full'!J84,'Technical full'!J98,'Technical full'!J112,'Technical full'!J126,'Technical full'!J140),"")</f>
        <v/>
      </c>
      <c r="M30" s="76" t="str">
        <f>IFERROR(AVERAGE('Technical full'!K14,'Technical full'!K28,'Technical full'!K42,'Technical full'!K56,'Technical full'!K70,'Technical full'!K84,'Technical full'!K98,'Technical full'!K112,'Technical full'!K126,'Technical full'!K140),"")</f>
        <v/>
      </c>
      <c r="N30" s="76" t="str">
        <f>IFERROR(AVERAGE('Technical full'!L14,'Technical full'!L28,'Technical full'!L42,'Technical full'!L56,'Technical full'!L70,'Technical full'!L84,'Technical full'!L98,'Technical full'!L112,'Technical full'!L126,'Technical full'!L140),"")</f>
        <v/>
      </c>
      <c r="O30" s="76" t="str">
        <f>IFERROR(AVERAGE('Technical full'!M14,'Technical full'!M28,'Technical full'!M42,'Technical full'!M56,'Technical full'!M70,'Technical full'!M84,'Technical full'!M98,'Technical full'!M112,'Technical full'!M126,'Technical full'!M140),"")</f>
        <v/>
      </c>
      <c r="P30" s="76" t="str">
        <f>IFERROR(AVERAGE('Technical full'!N14,'Technical full'!N28,'Technical full'!N42,'Technical full'!N56,'Technical full'!N70,'Technical full'!N84,'Technical full'!N98,'Technical full'!N112,'Technical full'!N126,'Technical full'!N140),"")</f>
        <v/>
      </c>
      <c r="Q30" s="76" t="str">
        <f>IFERROR(AVERAGE('Technical full'!O14,'Technical full'!O28,'Technical full'!O42,'Technical full'!O56,'Technical full'!O70,'Technical full'!O84,'Technical full'!O98,'Technical full'!O112,'Technical full'!O126,'Technical full'!O140),"")</f>
        <v/>
      </c>
      <c r="R30" s="76" t="str">
        <f>IFERROR(AVERAGE('Technical full'!P14,'Technical full'!P28,'Technical full'!P42,'Technical full'!P56,'Technical full'!P70,'Technical full'!P84,'Technical full'!P98,'Technical full'!P112,'Technical full'!P126,'Technical full'!P140),"")</f>
        <v/>
      </c>
      <c r="S30" s="76" t="str">
        <f>IFERROR(AVERAGE('Technical full'!Q14,'Technical full'!Q28,'Technical full'!Q42,'Technical full'!Q56,'Technical full'!Q70,'Technical full'!Q84,'Technical full'!Q98,'Technical full'!Q112,'Technical full'!Q126,'Technical full'!Q140),"")</f>
        <v/>
      </c>
      <c r="T30" s="76" t="str">
        <f>IFERROR(AVERAGE('Technical full'!R14,'Technical full'!R28,'Technical full'!R42,'Technical full'!R56,'Technical full'!R70,'Technical full'!R84,'Technical full'!R98,'Technical full'!R112,'Technical full'!R126,'Technical full'!R140),"")</f>
        <v/>
      </c>
      <c r="U30" s="76" t="str">
        <f>IFERROR(AVERAGE('Technical full'!S14,'Technical full'!S28,'Technical full'!S42,'Technical full'!S56,'Technical full'!S70,'Technical full'!S84,'Technical full'!S98,'Technical full'!S112,'Technical full'!S126,'Technical full'!S140),"")</f>
        <v/>
      </c>
      <c r="V30" s="76" t="str">
        <f>IFERROR(AVERAGE('Technical full'!T14,'Technical full'!T28,'Technical full'!T42,'Technical full'!T56,'Technical full'!T70,'Technical full'!T84,'Technical full'!T98,'Technical full'!T112,'Technical full'!T126,'Technical full'!T140),"")</f>
        <v/>
      </c>
      <c r="W30" s="76" t="str">
        <f>IFERROR(AVERAGE('Technical full'!U14,'Technical full'!U28,'Technical full'!U42,'Technical full'!U56,'Technical full'!U70,'Technical full'!U84,'Technical full'!U98,'Technical full'!U112,'Technical full'!U126,'Technical full'!U140),"")</f>
        <v/>
      </c>
    </row>
    <row r="31" spans="1:24" s="37" customFormat="1" ht="15" x14ac:dyDescent="0.2">
      <c r="A31" s="65" t="s">
        <v>20</v>
      </c>
      <c r="B31" s="50">
        <f t="shared" si="15"/>
        <v>0</v>
      </c>
      <c r="C31" s="48" t="s">
        <v>9</v>
      </c>
      <c r="D31" s="76" t="str">
        <f>IFERROR(AVERAGE('Technical full'!B15,'Technical full'!B29,'Technical full'!B43,'Technical full'!B57,'Technical full'!B71,'Technical full'!B85,'Technical full'!B99,'Technical full'!B113,'Technical full'!B127,'Technical full'!B141),"")</f>
        <v/>
      </c>
      <c r="E31" s="76" t="str">
        <f>IFERROR(AVERAGE('Technical full'!C15,'Technical full'!C29,'Technical full'!C43,'Technical full'!C57,'Technical full'!C71,'Technical full'!C85,'Technical full'!C99,'Technical full'!C113,'Technical full'!C127,'Technical full'!C141),"")</f>
        <v/>
      </c>
      <c r="F31" s="76" t="str">
        <f>IFERROR(AVERAGE('Technical full'!D15,'Technical full'!D29,'Technical full'!D43,'Technical full'!D57,'Technical full'!D71,'Technical full'!D85,'Technical full'!D99,'Technical full'!D113,'Technical full'!D127,'Technical full'!D141),"")</f>
        <v/>
      </c>
      <c r="G31" s="76" t="str">
        <f>IFERROR(AVERAGE('Technical full'!E15,'Technical full'!E29,'Technical full'!E43,'Technical full'!E57,'Technical full'!E71,'Technical full'!E85,'Technical full'!E99,'Technical full'!E113,'Technical full'!E127,'Technical full'!E141),"")</f>
        <v/>
      </c>
      <c r="H31" s="76" t="str">
        <f>IFERROR(AVERAGE('Technical full'!F15,'Technical full'!F29,'Technical full'!F43,'Technical full'!F57,'Technical full'!F71,'Technical full'!F85,'Technical full'!F99,'Technical full'!F113,'Technical full'!F127,'Technical full'!F141),"")</f>
        <v/>
      </c>
      <c r="I31" s="76" t="str">
        <f>IFERROR(AVERAGE('Technical full'!G15,'Technical full'!G29,'Technical full'!G43,'Technical full'!G57,'Technical full'!G71,'Technical full'!G85,'Technical full'!G99,'Technical full'!G113,'Technical full'!G127,'Technical full'!G141),"")</f>
        <v/>
      </c>
      <c r="J31" s="76" t="str">
        <f>IFERROR(AVERAGE('Technical full'!H15,'Technical full'!H29,'Technical full'!H43,'Technical full'!H57,'Technical full'!H71,'Technical full'!H85,'Technical full'!H99,'Technical full'!H113,'Technical full'!H127,'Technical full'!H141),"")</f>
        <v/>
      </c>
      <c r="K31" s="76" t="str">
        <f>IFERROR(AVERAGE('Technical full'!I15,'Technical full'!I29,'Technical full'!I43,'Technical full'!I57,'Technical full'!I71,'Technical full'!I85,'Technical full'!I99,'Technical full'!I113,'Technical full'!I127,'Technical full'!I141),"")</f>
        <v/>
      </c>
      <c r="L31" s="76" t="str">
        <f>IFERROR(AVERAGE('Technical full'!J15,'Technical full'!J29,'Technical full'!J43,'Technical full'!J57,'Technical full'!J71,'Technical full'!J85,'Technical full'!J99,'Technical full'!J113,'Technical full'!J127,'Technical full'!J141),"")</f>
        <v/>
      </c>
      <c r="M31" s="76" t="str">
        <f>IFERROR(AVERAGE('Technical full'!K15,'Technical full'!K29,'Technical full'!K43,'Technical full'!K57,'Technical full'!K71,'Technical full'!K85,'Technical full'!K99,'Technical full'!K113,'Technical full'!K127,'Technical full'!K141),"")</f>
        <v/>
      </c>
      <c r="N31" s="76" t="str">
        <f>IFERROR(AVERAGE('Technical full'!L15,'Technical full'!L29,'Technical full'!L43,'Technical full'!L57,'Technical full'!L71,'Technical full'!L85,'Technical full'!L99,'Technical full'!L113,'Technical full'!L127,'Technical full'!L141),"")</f>
        <v/>
      </c>
      <c r="O31" s="76" t="str">
        <f>IFERROR(AVERAGE('Technical full'!M15,'Technical full'!M29,'Technical full'!M43,'Technical full'!M57,'Technical full'!M71,'Technical full'!M85,'Technical full'!M99,'Technical full'!M113,'Technical full'!M127,'Technical full'!M141),"")</f>
        <v/>
      </c>
      <c r="P31" s="76" t="str">
        <f>IFERROR(AVERAGE('Technical full'!N15,'Technical full'!N29,'Technical full'!N43,'Technical full'!N57,'Technical full'!N71,'Technical full'!N85,'Technical full'!N99,'Technical full'!N113,'Technical full'!N127,'Technical full'!N141),"")</f>
        <v/>
      </c>
      <c r="Q31" s="76" t="str">
        <f>IFERROR(AVERAGE('Technical full'!O15,'Technical full'!O29,'Technical full'!O43,'Technical full'!O57,'Technical full'!O71,'Technical full'!O85,'Technical full'!O99,'Technical full'!O113,'Technical full'!O127,'Technical full'!O141),"")</f>
        <v/>
      </c>
      <c r="R31" s="76" t="str">
        <f>IFERROR(AVERAGE('Technical full'!P15,'Technical full'!P29,'Technical full'!P43,'Technical full'!P57,'Technical full'!P71,'Technical full'!P85,'Technical full'!P99,'Technical full'!P113,'Technical full'!P127,'Technical full'!P141),"")</f>
        <v/>
      </c>
      <c r="S31" s="76" t="str">
        <f>IFERROR(AVERAGE('Technical full'!Q15,'Technical full'!Q29,'Technical full'!Q43,'Technical full'!Q57,'Technical full'!Q71,'Technical full'!Q85,'Technical full'!Q99,'Technical full'!Q113,'Technical full'!Q127,'Technical full'!Q141),"")</f>
        <v/>
      </c>
      <c r="T31" s="76" t="str">
        <f>IFERROR(AVERAGE('Technical full'!R15,'Technical full'!R29,'Technical full'!R43,'Technical full'!R57,'Technical full'!R71,'Technical full'!R85,'Technical full'!R99,'Technical full'!R113,'Technical full'!R127,'Technical full'!R141),"")</f>
        <v/>
      </c>
      <c r="U31" s="76" t="str">
        <f>IFERROR(AVERAGE('Technical full'!S15,'Technical full'!S29,'Technical full'!S43,'Technical full'!S57,'Technical full'!S71,'Technical full'!S85,'Technical full'!S99,'Technical full'!S113,'Technical full'!S127,'Technical full'!S141),"")</f>
        <v/>
      </c>
      <c r="V31" s="76" t="str">
        <f>IFERROR(AVERAGE('Technical full'!T15,'Technical full'!T29,'Technical full'!T43,'Technical full'!T57,'Technical full'!T71,'Technical full'!T85,'Technical full'!T99,'Technical full'!T113,'Technical full'!T127,'Technical full'!T141),"")</f>
        <v/>
      </c>
      <c r="W31" s="76" t="str">
        <f>IFERROR(AVERAGE('Technical full'!U15,'Technical full'!U29,'Technical full'!U43,'Technical full'!U57,'Technical full'!U71,'Technical full'!U85,'Technical full'!U99,'Technical full'!U113,'Technical full'!U127,'Technical full'!U141),"")</f>
        <v/>
      </c>
    </row>
    <row r="32" spans="1:24" s="37" customFormat="1" ht="15" x14ac:dyDescent="0.2">
      <c r="A32" s="65" t="s">
        <v>21</v>
      </c>
      <c r="B32" s="50">
        <f t="shared" si="15"/>
        <v>0</v>
      </c>
      <c r="C32" s="48" t="s">
        <v>9</v>
      </c>
      <c r="D32" s="76" t="str">
        <f>IFERROR(AVERAGE('Technical full'!B16,'Technical full'!B30,'Technical full'!B44,'Technical full'!B58,'Technical full'!B72,'Technical full'!B86,'Technical full'!B100,'Technical full'!B114,'Technical full'!B128,'Technical full'!B142),"")</f>
        <v/>
      </c>
      <c r="E32" s="76" t="str">
        <f>IFERROR(AVERAGE('Technical full'!C16,'Technical full'!C30,'Technical full'!C44,'Technical full'!C58,'Technical full'!C72,'Technical full'!C86,'Technical full'!C100,'Technical full'!C114,'Technical full'!C128,'Technical full'!C142),"")</f>
        <v/>
      </c>
      <c r="F32" s="76" t="str">
        <f>IFERROR(AVERAGE('Technical full'!D16,'Technical full'!D30,'Technical full'!D44,'Technical full'!D58,'Technical full'!D72,'Technical full'!D86,'Technical full'!D100,'Technical full'!D114,'Technical full'!D128,'Technical full'!D142),"")</f>
        <v/>
      </c>
      <c r="G32" s="76" t="str">
        <f>IFERROR(AVERAGE('Technical full'!E16,'Technical full'!E30,'Technical full'!E44,'Technical full'!E58,'Technical full'!E72,'Technical full'!E86,'Technical full'!E100,'Technical full'!E114,'Technical full'!E128,'Technical full'!E142),"")</f>
        <v/>
      </c>
      <c r="H32" s="76" t="str">
        <f>IFERROR(AVERAGE('Technical full'!F16,'Technical full'!F30,'Technical full'!F44,'Technical full'!F58,'Technical full'!F72,'Technical full'!F86,'Technical full'!F100,'Technical full'!F114,'Technical full'!F128,'Technical full'!F142),"")</f>
        <v/>
      </c>
      <c r="I32" s="76" t="str">
        <f>IFERROR(AVERAGE('Technical full'!G16,'Technical full'!G30,'Technical full'!G44,'Technical full'!G58,'Technical full'!G72,'Technical full'!G86,'Technical full'!G100,'Technical full'!G114,'Technical full'!G128,'Technical full'!G142),"")</f>
        <v/>
      </c>
      <c r="J32" s="76" t="str">
        <f>IFERROR(AVERAGE('Technical full'!H16,'Technical full'!H30,'Technical full'!H44,'Technical full'!H58,'Technical full'!H72,'Technical full'!H86,'Technical full'!H100,'Technical full'!H114,'Technical full'!H128,'Technical full'!H142),"")</f>
        <v/>
      </c>
      <c r="K32" s="76" t="str">
        <f>IFERROR(AVERAGE('Technical full'!I16,'Technical full'!I30,'Technical full'!I44,'Technical full'!I58,'Technical full'!I72,'Technical full'!I86,'Technical full'!I100,'Technical full'!I114,'Technical full'!I128,'Technical full'!I142),"")</f>
        <v/>
      </c>
      <c r="L32" s="76" t="str">
        <f>IFERROR(AVERAGE('Technical full'!J16,'Technical full'!J30,'Technical full'!J44,'Technical full'!J58,'Technical full'!J72,'Technical full'!J86,'Technical full'!J100,'Technical full'!J114,'Technical full'!J128,'Technical full'!J142),"")</f>
        <v/>
      </c>
      <c r="M32" s="76" t="str">
        <f>IFERROR(AVERAGE('Technical full'!K16,'Technical full'!K30,'Technical full'!K44,'Technical full'!K58,'Technical full'!K72,'Technical full'!K86,'Technical full'!K100,'Technical full'!K114,'Technical full'!K128,'Technical full'!K142),"")</f>
        <v/>
      </c>
      <c r="N32" s="76" t="str">
        <f>IFERROR(AVERAGE('Technical full'!L16,'Technical full'!L30,'Technical full'!L44,'Technical full'!L58,'Technical full'!L72,'Technical full'!L86,'Technical full'!L100,'Technical full'!L114,'Technical full'!L128,'Technical full'!L142),"")</f>
        <v/>
      </c>
      <c r="O32" s="76" t="str">
        <f>IFERROR(AVERAGE('Technical full'!M16,'Technical full'!M30,'Technical full'!M44,'Technical full'!M58,'Technical full'!M72,'Technical full'!M86,'Technical full'!M100,'Technical full'!M114,'Technical full'!M128,'Technical full'!M142),"")</f>
        <v/>
      </c>
      <c r="P32" s="76" t="str">
        <f>IFERROR(AVERAGE('Technical full'!N16,'Technical full'!N30,'Technical full'!N44,'Technical full'!N58,'Technical full'!N72,'Technical full'!N86,'Technical full'!N100,'Technical full'!N114,'Technical full'!N128,'Technical full'!N142),"")</f>
        <v/>
      </c>
      <c r="Q32" s="76" t="str">
        <f>IFERROR(AVERAGE('Technical full'!O16,'Technical full'!O30,'Technical full'!O44,'Technical full'!O58,'Technical full'!O72,'Technical full'!O86,'Technical full'!O100,'Technical full'!O114,'Technical full'!O128,'Technical full'!O142),"")</f>
        <v/>
      </c>
      <c r="R32" s="76" t="str">
        <f>IFERROR(AVERAGE('Technical full'!P16,'Technical full'!P30,'Technical full'!P44,'Technical full'!P58,'Technical full'!P72,'Technical full'!P86,'Technical full'!P100,'Technical full'!P114,'Technical full'!P128,'Technical full'!P142),"")</f>
        <v/>
      </c>
      <c r="S32" s="76" t="str">
        <f>IFERROR(AVERAGE('Technical full'!Q16,'Technical full'!Q30,'Technical full'!Q44,'Technical full'!Q58,'Technical full'!Q72,'Technical full'!Q86,'Technical full'!Q100,'Technical full'!Q114,'Technical full'!Q128,'Technical full'!Q142),"")</f>
        <v/>
      </c>
      <c r="T32" s="76" t="str">
        <f>IFERROR(AVERAGE('Technical full'!R16,'Technical full'!R30,'Technical full'!R44,'Technical full'!R58,'Technical full'!R72,'Technical full'!R86,'Technical full'!R100,'Technical full'!R114,'Technical full'!R128,'Technical full'!R142),"")</f>
        <v/>
      </c>
      <c r="U32" s="76" t="str">
        <f>IFERROR(AVERAGE('Technical full'!S16,'Technical full'!S30,'Technical full'!S44,'Technical full'!S58,'Technical full'!S72,'Technical full'!S86,'Technical full'!S100,'Technical full'!S114,'Technical full'!S128,'Technical full'!S142),"")</f>
        <v/>
      </c>
      <c r="V32" s="76" t="str">
        <f>IFERROR(AVERAGE('Technical full'!T16,'Technical full'!T30,'Technical full'!T44,'Technical full'!T58,'Technical full'!T72,'Technical full'!T86,'Technical full'!T100,'Technical full'!T114,'Technical full'!T128,'Technical full'!T142),"")</f>
        <v/>
      </c>
      <c r="W32" s="76" t="str">
        <f>IFERROR(AVERAGE('Technical full'!U16,'Technical full'!U30,'Technical full'!U44,'Technical full'!U58,'Technical full'!U72,'Technical full'!U86,'Technical full'!U100,'Technical full'!U114,'Technical full'!U128,'Technical full'!U142),"")</f>
        <v/>
      </c>
    </row>
    <row r="33" spans="1:23" s="37" customFormat="1" thickBot="1" x14ac:dyDescent="0.25">
      <c r="A33" s="68" t="s">
        <v>22</v>
      </c>
      <c r="B33" s="50">
        <f t="shared" si="15"/>
        <v>0</v>
      </c>
      <c r="C33" s="48" t="s">
        <v>9</v>
      </c>
      <c r="D33" s="76" t="str">
        <f>IFERROR(AVERAGE('Technical full'!B17,'Technical full'!B31,'Technical full'!B45,'Technical full'!B59,'Technical full'!B73,'Technical full'!B87,'Technical full'!B101,'Technical full'!B115,'Technical full'!B129,'Technical full'!B143),"")</f>
        <v/>
      </c>
      <c r="E33" s="76" t="str">
        <f>IFERROR(AVERAGE('Technical full'!C17,'Technical full'!C31,'Technical full'!C45,'Technical full'!C59,'Technical full'!C73,'Technical full'!C87,'Technical full'!C101,'Technical full'!C115,'Technical full'!C129,'Technical full'!C143),"")</f>
        <v/>
      </c>
      <c r="F33" s="76" t="str">
        <f>IFERROR(AVERAGE('Technical full'!D17,'Technical full'!D31,'Technical full'!D45,'Technical full'!D59,'Technical full'!D73,'Technical full'!D87,'Technical full'!D101,'Technical full'!D115,'Technical full'!D129,'Technical full'!D143),"")</f>
        <v/>
      </c>
      <c r="G33" s="76" t="str">
        <f>IFERROR(AVERAGE('Technical full'!E17,'Technical full'!E31,'Technical full'!E45,'Technical full'!E59,'Technical full'!E73,'Technical full'!E87,'Technical full'!E101,'Technical full'!E115,'Technical full'!E129,'Technical full'!E143),"")</f>
        <v/>
      </c>
      <c r="H33" s="76" t="str">
        <f>IFERROR(AVERAGE('Technical full'!F17,'Technical full'!F31,'Technical full'!F45,'Technical full'!F59,'Technical full'!F73,'Technical full'!F87,'Technical full'!F101,'Technical full'!F115,'Technical full'!F129,'Technical full'!F143),"")</f>
        <v/>
      </c>
      <c r="I33" s="76" t="str">
        <f>IFERROR(AVERAGE('Technical full'!G17,'Technical full'!G31,'Technical full'!G45,'Technical full'!G59,'Technical full'!G73,'Technical full'!G87,'Technical full'!G101,'Technical full'!G115,'Technical full'!G129,'Technical full'!G143),"")</f>
        <v/>
      </c>
      <c r="J33" s="76" t="str">
        <f>IFERROR(AVERAGE('Technical full'!H17,'Technical full'!H31,'Technical full'!H45,'Technical full'!H59,'Technical full'!H73,'Technical full'!H87,'Technical full'!H101,'Technical full'!H115,'Technical full'!H129,'Technical full'!H143),"")</f>
        <v/>
      </c>
      <c r="K33" s="76" t="str">
        <f>IFERROR(AVERAGE('Technical full'!I17,'Technical full'!I31,'Technical full'!I45,'Technical full'!I59,'Technical full'!I73,'Technical full'!I87,'Technical full'!I101,'Technical full'!I115,'Technical full'!I129,'Technical full'!I143),"")</f>
        <v/>
      </c>
      <c r="L33" s="76" t="str">
        <f>IFERROR(AVERAGE('Technical full'!J17,'Technical full'!J31,'Technical full'!J45,'Technical full'!J59,'Technical full'!J73,'Technical full'!J87,'Technical full'!J101,'Technical full'!J115,'Technical full'!J129,'Technical full'!J143),"")</f>
        <v/>
      </c>
      <c r="M33" s="76" t="str">
        <f>IFERROR(AVERAGE('Technical full'!K17,'Technical full'!K31,'Technical full'!K45,'Technical full'!K59,'Technical full'!K73,'Technical full'!K87,'Technical full'!K101,'Technical full'!K115,'Technical full'!K129,'Technical full'!K143),"")</f>
        <v/>
      </c>
      <c r="N33" s="76" t="str">
        <f>IFERROR(AVERAGE('Technical full'!L17,'Technical full'!L31,'Technical full'!L45,'Technical full'!L59,'Technical full'!L73,'Technical full'!L87,'Technical full'!L101,'Technical full'!L115,'Technical full'!L129,'Technical full'!L143),"")</f>
        <v/>
      </c>
      <c r="O33" s="76" t="str">
        <f>IFERROR(AVERAGE('Technical full'!M17,'Technical full'!M31,'Technical full'!M45,'Technical full'!M59,'Technical full'!M73,'Technical full'!M87,'Technical full'!M101,'Technical full'!M115,'Technical full'!M129,'Technical full'!M143),"")</f>
        <v/>
      </c>
      <c r="P33" s="76" t="str">
        <f>IFERROR(AVERAGE('Technical full'!N17,'Technical full'!N31,'Technical full'!N45,'Technical full'!N59,'Technical full'!N73,'Technical full'!N87,'Technical full'!N101,'Technical full'!N115,'Technical full'!N129,'Technical full'!N143),"")</f>
        <v/>
      </c>
      <c r="Q33" s="76" t="str">
        <f>IFERROR(AVERAGE('Technical full'!O17,'Technical full'!O31,'Technical full'!O45,'Technical full'!O59,'Technical full'!O73,'Technical full'!O87,'Technical full'!O101,'Technical full'!O115,'Technical full'!O129,'Technical full'!O143),"")</f>
        <v/>
      </c>
      <c r="R33" s="76" t="str">
        <f>IFERROR(AVERAGE('Technical full'!P17,'Technical full'!P31,'Technical full'!P45,'Technical full'!P59,'Technical full'!P73,'Technical full'!P87,'Technical full'!P101,'Technical full'!P115,'Technical full'!P129,'Technical full'!P143),"")</f>
        <v/>
      </c>
      <c r="S33" s="76" t="str">
        <f>IFERROR(AVERAGE('Technical full'!Q17,'Technical full'!Q31,'Technical full'!Q45,'Technical full'!Q59,'Technical full'!Q73,'Technical full'!Q87,'Technical full'!Q101,'Technical full'!Q115,'Technical full'!Q129,'Technical full'!Q143),"")</f>
        <v/>
      </c>
      <c r="T33" s="76" t="str">
        <f>IFERROR(AVERAGE('Technical full'!R17,'Technical full'!R31,'Technical full'!R45,'Technical full'!R59,'Technical full'!R73,'Technical full'!R87,'Technical full'!R101,'Technical full'!R115,'Technical full'!R129,'Technical full'!R143),"")</f>
        <v/>
      </c>
      <c r="U33" s="76" t="str">
        <f>IFERROR(AVERAGE('Technical full'!S17,'Technical full'!S31,'Technical full'!S45,'Technical full'!S59,'Technical full'!S73,'Technical full'!S87,'Technical full'!S101,'Technical full'!S115,'Technical full'!S129,'Technical full'!S143),"")</f>
        <v/>
      </c>
      <c r="V33" s="76" t="str">
        <f>IFERROR(AVERAGE('Technical full'!T17,'Technical full'!T31,'Technical full'!T45,'Technical full'!T59,'Technical full'!T73,'Technical full'!T87,'Technical full'!T101,'Technical full'!T115,'Technical full'!T129,'Technical full'!T143),"")</f>
        <v/>
      </c>
      <c r="W33" s="76" t="str">
        <f>IFERROR(AVERAGE('Technical full'!U17,'Technical full'!U31,'Technical full'!U45,'Technical full'!U59,'Technical full'!U73,'Technical full'!U87,'Technical full'!U101,'Technical full'!U115,'Technical full'!U129,'Technical full'!U143),"")</f>
        <v/>
      </c>
    </row>
  </sheetData>
  <sheetProtection formatColumns="0" formatRows="0" selectLockedCells="1"/>
  <dataValidations count="1">
    <dataValidation type="whole" allowBlank="1" showInputMessage="1" showErrorMessage="1" sqref="D19:W19" xr:uid="{D124AAA3-51B4-4498-A398-ECBD61BF298E}">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67E1-960E-4549-896D-3EAB8DE5160A}">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165</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t="str">
        <f t="shared" ref="D18:W18" si="3">IF(SUM(D6:D17)=0,"",SUM(D6:D17))</f>
        <v/>
      </c>
      <c r="E18" s="117" t="str">
        <f t="shared" si="3"/>
        <v/>
      </c>
      <c r="F18" s="117" t="str">
        <f t="shared" si="3"/>
        <v/>
      </c>
      <c r="G18" s="117" t="str">
        <f t="shared" si="3"/>
        <v/>
      </c>
      <c r="H18" s="117" t="str">
        <f t="shared" si="3"/>
        <v/>
      </c>
      <c r="I18" s="117" t="str">
        <f t="shared" si="3"/>
        <v/>
      </c>
      <c r="J18" s="117" t="str">
        <f t="shared" si="3"/>
        <v/>
      </c>
      <c r="K18" s="117" t="str">
        <f t="shared" si="3"/>
        <v/>
      </c>
      <c r="L18" s="117" t="str">
        <f t="shared" si="3"/>
        <v/>
      </c>
      <c r="M18" s="117" t="str">
        <f t="shared" si="3"/>
        <v/>
      </c>
      <c r="N18" s="117" t="str">
        <f t="shared" si="3"/>
        <v/>
      </c>
      <c r="O18" s="117" t="str">
        <f t="shared" si="3"/>
        <v/>
      </c>
      <c r="P18" s="117" t="str">
        <f t="shared" si="3"/>
        <v/>
      </c>
      <c r="Q18" s="117" t="str">
        <f t="shared" si="3"/>
        <v/>
      </c>
      <c r="R18" s="117" t="str">
        <f t="shared" si="3"/>
        <v/>
      </c>
      <c r="S18" s="117" t="str">
        <f t="shared" si="3"/>
        <v/>
      </c>
      <c r="T18" s="117" t="str">
        <f t="shared" si="3"/>
        <v/>
      </c>
      <c r="U18" s="117" t="str">
        <f t="shared" si="3"/>
        <v/>
      </c>
      <c r="V18" s="117" t="str">
        <f t="shared" si="3"/>
        <v/>
      </c>
      <c r="W18" s="117" t="str">
        <f t="shared" si="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112</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76" t="str">
        <f>IFERROR(AVERAGE('Presentation full'!B6,'Presentation full'!B20,'Presentation full'!B34,'Presentation full'!B48,'Presentation full'!B62,'Presentation full'!B76,'Presentation full'!B90,'Presentation full'!B104,'Presentation full'!B118,'Presentation full'!B132),"")</f>
        <v/>
      </c>
      <c r="E22" s="76" t="str">
        <f>IFERROR(AVERAGE('Presentation full'!C6,'Presentation full'!C20,'Presentation full'!C34,'Presentation full'!C48,'Presentation full'!C62,'Presentation full'!C76,'Presentation full'!C90,'Presentation full'!C104,'Presentation full'!C118,'Presentation full'!C132),"")</f>
        <v/>
      </c>
      <c r="F22" s="76" t="str">
        <f>IFERROR(AVERAGE('Presentation full'!D6,'Presentation full'!D20,'Presentation full'!D34,'Presentation full'!D48,'Presentation full'!D62,'Presentation full'!D76,'Presentation full'!D90,'Presentation full'!D104,'Presentation full'!D118,'Presentation full'!D132),"")</f>
        <v/>
      </c>
      <c r="G22" s="76" t="str">
        <f>IFERROR(AVERAGE('Presentation full'!E6,'Presentation full'!E20,'Presentation full'!E34,'Presentation full'!E48,'Presentation full'!E62,'Presentation full'!E76,'Presentation full'!E90,'Presentation full'!E104,'Presentation full'!E118,'Presentation full'!E132),"")</f>
        <v/>
      </c>
      <c r="H22" s="76" t="str">
        <f>IFERROR(AVERAGE('Presentation full'!F6,'Presentation full'!F20,'Presentation full'!F34,'Presentation full'!F48,'Presentation full'!F62,'Presentation full'!F76,'Presentation full'!F90,'Presentation full'!F104,'Presentation full'!F118,'Presentation full'!F132),"")</f>
        <v/>
      </c>
      <c r="I22" s="76" t="str">
        <f>IFERROR(AVERAGE('Presentation full'!G6,'Presentation full'!G20,'Presentation full'!G34,'Presentation full'!G48,'Presentation full'!G62,'Presentation full'!G76,'Presentation full'!G90,'Presentation full'!G104,'Presentation full'!G118,'Presentation full'!G132),"")</f>
        <v/>
      </c>
      <c r="J22" s="76" t="str">
        <f>IFERROR(AVERAGE('Presentation full'!H6,'Presentation full'!H20,'Presentation full'!H34,'Presentation full'!H48,'Presentation full'!H62,'Presentation full'!H76,'Presentation full'!H90,'Presentation full'!H104,'Presentation full'!H118,'Presentation full'!H132),"")</f>
        <v/>
      </c>
      <c r="K22" s="76" t="str">
        <f>IFERROR(AVERAGE('Presentation full'!I6,'Presentation full'!I20,'Presentation full'!I34,'Presentation full'!I48,'Presentation full'!I62,'Presentation full'!I76,'Presentation full'!I90,'Presentation full'!I104,'Presentation full'!I118,'Presentation full'!I132),"")</f>
        <v/>
      </c>
      <c r="L22" s="76" t="str">
        <f>IFERROR(AVERAGE('Presentation full'!J6,'Presentation full'!J20,'Presentation full'!J34,'Presentation full'!J48,'Presentation full'!J62,'Presentation full'!J76,'Presentation full'!J90,'Presentation full'!J104,'Presentation full'!J118,'Presentation full'!J132),"")</f>
        <v/>
      </c>
      <c r="M22" s="76" t="str">
        <f>IFERROR(AVERAGE('Presentation full'!K6,'Presentation full'!K20,'Presentation full'!K34,'Presentation full'!K48,'Presentation full'!K62,'Presentation full'!K76,'Presentation full'!K90,'Presentation full'!K104,'Presentation full'!K118,'Presentation full'!K132),"")</f>
        <v/>
      </c>
      <c r="N22" s="76" t="str">
        <f>IFERROR(AVERAGE('Presentation full'!L6,'Presentation full'!L20,'Presentation full'!L34,'Presentation full'!L48,'Presentation full'!L62,'Presentation full'!L76,'Presentation full'!L90,'Presentation full'!L104,'Presentation full'!L118,'Presentation full'!L132),"")</f>
        <v/>
      </c>
      <c r="O22" s="76" t="str">
        <f>IFERROR(AVERAGE('Presentation full'!M6,'Presentation full'!M20,'Presentation full'!M34,'Presentation full'!M48,'Presentation full'!M62,'Presentation full'!M76,'Presentation full'!M90,'Presentation full'!M104,'Presentation full'!M118,'Presentation full'!M132),"")</f>
        <v/>
      </c>
      <c r="P22" s="76" t="str">
        <f>IFERROR(AVERAGE('Presentation full'!N6,'Presentation full'!N20,'Presentation full'!N34,'Presentation full'!N48,'Presentation full'!N62,'Presentation full'!N76,'Presentation full'!N90,'Presentation full'!N104,'Presentation full'!N118,'Presentation full'!N132),"")</f>
        <v/>
      </c>
      <c r="Q22" s="76" t="str">
        <f>IFERROR(AVERAGE('Presentation full'!O6,'Presentation full'!O20,'Presentation full'!O34,'Presentation full'!O48,'Presentation full'!O62,'Presentation full'!O76,'Presentation full'!O90,'Presentation full'!O104,'Presentation full'!O118,'Presentation full'!O132),"")</f>
        <v/>
      </c>
      <c r="R22" s="76" t="str">
        <f>IFERROR(AVERAGE('Presentation full'!P6,'Presentation full'!P20,'Presentation full'!P34,'Presentation full'!P48,'Presentation full'!P62,'Presentation full'!P76,'Presentation full'!P90,'Presentation full'!P104,'Presentation full'!P118,'Presentation full'!P132),"")</f>
        <v/>
      </c>
      <c r="S22" s="76" t="str">
        <f>IFERROR(AVERAGE('Presentation full'!Q6,'Presentation full'!Q20,'Presentation full'!Q34,'Presentation full'!Q48,'Presentation full'!Q62,'Presentation full'!Q76,'Presentation full'!Q90,'Presentation full'!Q104,'Presentation full'!Q118,'Presentation full'!Q132),"")</f>
        <v/>
      </c>
      <c r="T22" s="76" t="str">
        <f>IFERROR(AVERAGE('Presentation full'!R6,'Presentation full'!R20,'Presentation full'!R34,'Presentation full'!R48,'Presentation full'!R62,'Presentation full'!R76,'Presentation full'!R90,'Presentation full'!R104,'Presentation full'!R118,'Presentation full'!R132),"")</f>
        <v/>
      </c>
      <c r="U22" s="76" t="str">
        <f>IFERROR(AVERAGE('Presentation full'!S6,'Presentation full'!S20,'Presentation full'!S34,'Presentation full'!S48,'Presentation full'!S62,'Presentation full'!S76,'Presentation full'!S90,'Presentation full'!S104,'Presentation full'!S118,'Presentation full'!S132),"")</f>
        <v/>
      </c>
      <c r="V22" s="76" t="str">
        <f>IFERROR(AVERAGE('Presentation full'!T6,'Presentation full'!T20,'Presentation full'!T34,'Presentation full'!T48,'Presentation full'!T62,'Presentation full'!T76,'Presentation full'!T90,'Presentation full'!T104,'Presentation full'!T118,'Presentation full'!T132),"")</f>
        <v/>
      </c>
      <c r="W22" s="76" t="str">
        <f>IFERROR(AVERAGE('Presentation full'!U6,'Presentation full'!U20,'Presentation full'!U34,'Presentation full'!U48,'Presentation full'!U62,'Presentation full'!U76,'Presentation full'!U90,'Presentation full'!U104,'Presentation full'!U118,'Presentation full'!U132),"")</f>
        <v/>
      </c>
    </row>
    <row r="23" spans="1:24" s="37" customFormat="1" ht="15" x14ac:dyDescent="0.2">
      <c r="A23" s="60" t="s">
        <v>4</v>
      </c>
      <c r="B23" s="50">
        <f>B7</f>
        <v>0</v>
      </c>
      <c r="C23" s="48" t="s">
        <v>9</v>
      </c>
      <c r="D23" s="76" t="str">
        <f>IFERROR(AVERAGE('Presentation full'!B7,'Presentation full'!B21,'Presentation full'!B35,'Presentation full'!B49,'Presentation full'!B63,'Presentation full'!B77,'Presentation full'!B91,'Presentation full'!B105,'Presentation full'!B119,'Presentation full'!B133),"")</f>
        <v/>
      </c>
      <c r="E23" s="76" t="str">
        <f>IFERROR(AVERAGE('Presentation full'!C7,'Presentation full'!C21,'Presentation full'!C35,'Presentation full'!C49,'Presentation full'!C63,'Presentation full'!C77,'Presentation full'!C91,'Presentation full'!C105,'Presentation full'!C119,'Presentation full'!C133),"")</f>
        <v/>
      </c>
      <c r="F23" s="76" t="str">
        <f>IFERROR(AVERAGE('Presentation full'!D7,'Presentation full'!D21,'Presentation full'!D35,'Presentation full'!D49,'Presentation full'!D63,'Presentation full'!D77,'Presentation full'!D91,'Presentation full'!D105,'Presentation full'!D119,'Presentation full'!D133),"")</f>
        <v/>
      </c>
      <c r="G23" s="76" t="str">
        <f>IFERROR(AVERAGE('Presentation full'!E7,'Presentation full'!E21,'Presentation full'!E35,'Presentation full'!E49,'Presentation full'!E63,'Presentation full'!E77,'Presentation full'!E91,'Presentation full'!E105,'Presentation full'!E119,'Presentation full'!E133),"")</f>
        <v/>
      </c>
      <c r="H23" s="76" t="str">
        <f>IFERROR(AVERAGE('Presentation full'!F7,'Presentation full'!F21,'Presentation full'!F35,'Presentation full'!F49,'Presentation full'!F63,'Presentation full'!F77,'Presentation full'!F91,'Presentation full'!F105,'Presentation full'!F119,'Presentation full'!F133),"")</f>
        <v/>
      </c>
      <c r="I23" s="76" t="str">
        <f>IFERROR(AVERAGE('Presentation full'!G7,'Presentation full'!G21,'Presentation full'!G35,'Presentation full'!G49,'Presentation full'!G63,'Presentation full'!G77,'Presentation full'!G91,'Presentation full'!G105,'Presentation full'!G119,'Presentation full'!G133),"")</f>
        <v/>
      </c>
      <c r="J23" s="76" t="str">
        <f>IFERROR(AVERAGE('Presentation full'!H7,'Presentation full'!H21,'Presentation full'!H35,'Presentation full'!H49,'Presentation full'!H63,'Presentation full'!H77,'Presentation full'!H91,'Presentation full'!H105,'Presentation full'!H119,'Presentation full'!H133),"")</f>
        <v/>
      </c>
      <c r="K23" s="76" t="str">
        <f>IFERROR(AVERAGE('Presentation full'!I7,'Presentation full'!I21,'Presentation full'!I35,'Presentation full'!I49,'Presentation full'!I63,'Presentation full'!I77,'Presentation full'!I91,'Presentation full'!I105,'Presentation full'!I119,'Presentation full'!I133),"")</f>
        <v/>
      </c>
      <c r="L23" s="76" t="str">
        <f>IFERROR(AVERAGE('Presentation full'!J7,'Presentation full'!J21,'Presentation full'!J35,'Presentation full'!J49,'Presentation full'!J63,'Presentation full'!J77,'Presentation full'!J91,'Presentation full'!J105,'Presentation full'!J119,'Presentation full'!J133),"")</f>
        <v/>
      </c>
      <c r="M23" s="76" t="str">
        <f>IFERROR(AVERAGE('Presentation full'!K7,'Presentation full'!K21,'Presentation full'!K35,'Presentation full'!K49,'Presentation full'!K63,'Presentation full'!K77,'Presentation full'!K91,'Presentation full'!K105,'Presentation full'!K119,'Presentation full'!K133),"")</f>
        <v/>
      </c>
      <c r="N23" s="76" t="str">
        <f>IFERROR(AVERAGE('Presentation full'!L7,'Presentation full'!L21,'Presentation full'!L35,'Presentation full'!L49,'Presentation full'!L63,'Presentation full'!L77,'Presentation full'!L91,'Presentation full'!L105,'Presentation full'!L119,'Presentation full'!L133),"")</f>
        <v/>
      </c>
      <c r="O23" s="76" t="str">
        <f>IFERROR(AVERAGE('Presentation full'!M7,'Presentation full'!M21,'Presentation full'!M35,'Presentation full'!M49,'Presentation full'!M63,'Presentation full'!M77,'Presentation full'!M91,'Presentation full'!M105,'Presentation full'!M119,'Presentation full'!M133),"")</f>
        <v/>
      </c>
      <c r="P23" s="76" t="str">
        <f>IFERROR(AVERAGE('Presentation full'!N7,'Presentation full'!N21,'Presentation full'!N35,'Presentation full'!N49,'Presentation full'!N63,'Presentation full'!N77,'Presentation full'!N91,'Presentation full'!N105,'Presentation full'!N119,'Presentation full'!N133),"")</f>
        <v/>
      </c>
      <c r="Q23" s="76" t="str">
        <f>IFERROR(AVERAGE('Presentation full'!O7,'Presentation full'!O21,'Presentation full'!O35,'Presentation full'!O49,'Presentation full'!O63,'Presentation full'!O77,'Presentation full'!O91,'Presentation full'!O105,'Presentation full'!O119,'Presentation full'!O133),"")</f>
        <v/>
      </c>
      <c r="R23" s="76" t="str">
        <f>IFERROR(AVERAGE('Presentation full'!P7,'Presentation full'!P21,'Presentation full'!P35,'Presentation full'!P49,'Presentation full'!P63,'Presentation full'!P77,'Presentation full'!P91,'Presentation full'!P105,'Presentation full'!P119,'Presentation full'!P133),"")</f>
        <v/>
      </c>
      <c r="S23" s="76" t="str">
        <f>IFERROR(AVERAGE('Presentation full'!Q7,'Presentation full'!Q21,'Presentation full'!Q35,'Presentation full'!Q49,'Presentation full'!Q63,'Presentation full'!Q77,'Presentation full'!Q91,'Presentation full'!Q105,'Presentation full'!Q119,'Presentation full'!Q133),"")</f>
        <v/>
      </c>
      <c r="T23" s="76" t="str">
        <f>IFERROR(AVERAGE('Presentation full'!R7,'Presentation full'!R21,'Presentation full'!R35,'Presentation full'!R49,'Presentation full'!R63,'Presentation full'!R77,'Presentation full'!R91,'Presentation full'!R105,'Presentation full'!R119,'Presentation full'!R133),"")</f>
        <v/>
      </c>
      <c r="U23" s="76" t="str">
        <f>IFERROR(AVERAGE('Presentation full'!S7,'Presentation full'!S21,'Presentation full'!S35,'Presentation full'!S49,'Presentation full'!S63,'Presentation full'!S77,'Presentation full'!S91,'Presentation full'!S105,'Presentation full'!S119,'Presentation full'!S133),"")</f>
        <v/>
      </c>
      <c r="V23" s="76" t="str">
        <f>IFERROR(AVERAGE('Presentation full'!T7,'Presentation full'!T21,'Presentation full'!T35,'Presentation full'!T49,'Presentation full'!T63,'Presentation full'!T77,'Presentation full'!T91,'Presentation full'!T105,'Presentation full'!T119,'Presentation full'!T133),"")</f>
        <v/>
      </c>
      <c r="W23" s="76" t="str">
        <f>IFERROR(AVERAGE('Presentation full'!U7,'Presentation full'!U21,'Presentation full'!U35,'Presentation full'!U49,'Presentation full'!U63,'Presentation full'!U77,'Presentation full'!U91,'Presentation full'!U105,'Presentation full'!U119,'Presentation full'!U133),"")</f>
        <v/>
      </c>
    </row>
    <row r="24" spans="1:24" s="37" customFormat="1" ht="15" x14ac:dyDescent="0.2">
      <c r="A24" s="60" t="s">
        <v>5</v>
      </c>
      <c r="B24" s="50">
        <f>B8</f>
        <v>0</v>
      </c>
      <c r="C24" s="48" t="s">
        <v>9</v>
      </c>
      <c r="D24" s="76" t="str">
        <f>IFERROR(AVERAGE('Presentation full'!B8,'Presentation full'!B22,'Presentation full'!B36,'Presentation full'!B50,'Presentation full'!B64,'Presentation full'!B78,'Presentation full'!B92,'Presentation full'!B106,'Presentation full'!B120,'Presentation full'!B134),"")</f>
        <v/>
      </c>
      <c r="E24" s="76" t="str">
        <f>IFERROR(AVERAGE('Presentation full'!C8,'Presentation full'!C22,'Presentation full'!C36,'Presentation full'!C50,'Presentation full'!C64,'Presentation full'!C78,'Presentation full'!C92,'Presentation full'!C106,'Presentation full'!C120,'Presentation full'!C134),"")</f>
        <v/>
      </c>
      <c r="F24" s="76" t="str">
        <f>IFERROR(AVERAGE('Presentation full'!D8,'Presentation full'!D22,'Presentation full'!D36,'Presentation full'!D50,'Presentation full'!D64,'Presentation full'!D78,'Presentation full'!D92,'Presentation full'!D106,'Presentation full'!D120,'Presentation full'!D134),"")</f>
        <v/>
      </c>
      <c r="G24" s="76" t="str">
        <f>IFERROR(AVERAGE('Presentation full'!E8,'Presentation full'!E22,'Presentation full'!E36,'Presentation full'!E50,'Presentation full'!E64,'Presentation full'!E78,'Presentation full'!E92,'Presentation full'!E106,'Presentation full'!E120,'Presentation full'!E134),"")</f>
        <v/>
      </c>
      <c r="H24" s="76" t="str">
        <f>IFERROR(AVERAGE('Presentation full'!F8,'Presentation full'!F22,'Presentation full'!F36,'Presentation full'!F50,'Presentation full'!F64,'Presentation full'!F78,'Presentation full'!F92,'Presentation full'!F106,'Presentation full'!F120,'Presentation full'!F134),"")</f>
        <v/>
      </c>
      <c r="I24" s="76" t="str">
        <f>IFERROR(AVERAGE('Presentation full'!G8,'Presentation full'!G22,'Presentation full'!G36,'Presentation full'!G50,'Presentation full'!G64,'Presentation full'!G78,'Presentation full'!G92,'Presentation full'!G106,'Presentation full'!G120,'Presentation full'!G134),"")</f>
        <v/>
      </c>
      <c r="J24" s="76" t="str">
        <f>IFERROR(AVERAGE('Presentation full'!H8,'Presentation full'!H22,'Presentation full'!H36,'Presentation full'!H50,'Presentation full'!H64,'Presentation full'!H78,'Presentation full'!H92,'Presentation full'!H106,'Presentation full'!H120,'Presentation full'!H134),"")</f>
        <v/>
      </c>
      <c r="K24" s="76" t="str">
        <f>IFERROR(AVERAGE('Presentation full'!I8,'Presentation full'!I22,'Presentation full'!I36,'Presentation full'!I50,'Presentation full'!I64,'Presentation full'!I78,'Presentation full'!I92,'Presentation full'!I106,'Presentation full'!I120,'Presentation full'!I134),"")</f>
        <v/>
      </c>
      <c r="L24" s="76" t="str">
        <f>IFERROR(AVERAGE('Presentation full'!J8,'Presentation full'!J22,'Presentation full'!J36,'Presentation full'!J50,'Presentation full'!J64,'Presentation full'!J78,'Presentation full'!J92,'Presentation full'!J106,'Presentation full'!J120,'Presentation full'!J134),"")</f>
        <v/>
      </c>
      <c r="M24" s="76" t="str">
        <f>IFERROR(AVERAGE('Presentation full'!K8,'Presentation full'!K22,'Presentation full'!K36,'Presentation full'!K50,'Presentation full'!K64,'Presentation full'!K78,'Presentation full'!K92,'Presentation full'!K106,'Presentation full'!K120,'Presentation full'!K134),"")</f>
        <v/>
      </c>
      <c r="N24" s="76" t="str">
        <f>IFERROR(AVERAGE('Presentation full'!L8,'Presentation full'!L22,'Presentation full'!L36,'Presentation full'!L50,'Presentation full'!L64,'Presentation full'!L78,'Presentation full'!L92,'Presentation full'!L106,'Presentation full'!L120,'Presentation full'!L134),"")</f>
        <v/>
      </c>
      <c r="O24" s="76" t="str">
        <f>IFERROR(AVERAGE('Presentation full'!M8,'Presentation full'!M22,'Presentation full'!M36,'Presentation full'!M50,'Presentation full'!M64,'Presentation full'!M78,'Presentation full'!M92,'Presentation full'!M106,'Presentation full'!M120,'Presentation full'!M134),"")</f>
        <v/>
      </c>
      <c r="P24" s="76" t="str">
        <f>IFERROR(AVERAGE('Presentation full'!N8,'Presentation full'!N22,'Presentation full'!N36,'Presentation full'!N50,'Presentation full'!N64,'Presentation full'!N78,'Presentation full'!N92,'Presentation full'!N106,'Presentation full'!N120,'Presentation full'!N134),"")</f>
        <v/>
      </c>
      <c r="Q24" s="76" t="str">
        <f>IFERROR(AVERAGE('Presentation full'!O8,'Presentation full'!O22,'Presentation full'!O36,'Presentation full'!O50,'Presentation full'!O64,'Presentation full'!O78,'Presentation full'!O92,'Presentation full'!O106,'Presentation full'!O120,'Presentation full'!O134),"")</f>
        <v/>
      </c>
      <c r="R24" s="76" t="str">
        <f>IFERROR(AVERAGE('Presentation full'!P8,'Presentation full'!P22,'Presentation full'!P36,'Presentation full'!P50,'Presentation full'!P64,'Presentation full'!P78,'Presentation full'!P92,'Presentation full'!P106,'Presentation full'!P120,'Presentation full'!P134),"")</f>
        <v/>
      </c>
      <c r="S24" s="76" t="str">
        <f>IFERROR(AVERAGE('Presentation full'!Q8,'Presentation full'!Q22,'Presentation full'!Q36,'Presentation full'!Q50,'Presentation full'!Q64,'Presentation full'!Q78,'Presentation full'!Q92,'Presentation full'!Q106,'Presentation full'!Q120,'Presentation full'!Q134),"")</f>
        <v/>
      </c>
      <c r="T24" s="76" t="str">
        <f>IFERROR(AVERAGE('Presentation full'!R8,'Presentation full'!R22,'Presentation full'!R36,'Presentation full'!R50,'Presentation full'!R64,'Presentation full'!R78,'Presentation full'!R92,'Presentation full'!R106,'Presentation full'!R120,'Presentation full'!R134),"")</f>
        <v/>
      </c>
      <c r="U24" s="76" t="str">
        <f>IFERROR(AVERAGE('Presentation full'!S8,'Presentation full'!S22,'Presentation full'!S36,'Presentation full'!S50,'Presentation full'!S64,'Presentation full'!S78,'Presentation full'!S92,'Presentation full'!S106,'Presentation full'!S120,'Presentation full'!S134),"")</f>
        <v/>
      </c>
      <c r="V24" s="76" t="str">
        <f>IFERROR(AVERAGE('Presentation full'!T8,'Presentation full'!T22,'Presentation full'!T36,'Presentation full'!T50,'Presentation full'!T64,'Presentation full'!T78,'Presentation full'!T92,'Presentation full'!T106,'Presentation full'!T120,'Presentation full'!T134),"")</f>
        <v/>
      </c>
      <c r="W24" s="76" t="str">
        <f>IFERROR(AVERAGE('Presentation full'!U8,'Presentation full'!U22,'Presentation full'!U36,'Presentation full'!U50,'Presentation full'!U64,'Presentation full'!U78,'Presentation full'!U92,'Presentation full'!U106,'Presentation full'!U120,'Presentation full'!U134),"")</f>
        <v/>
      </c>
    </row>
    <row r="25" spans="1:24" s="37" customFormat="1" ht="15" x14ac:dyDescent="0.2">
      <c r="A25" s="65" t="s">
        <v>6</v>
      </c>
      <c r="B25" s="50">
        <f t="shared" ref="B25:B33" si="5">B9</f>
        <v>0</v>
      </c>
      <c r="C25" s="48" t="s">
        <v>9</v>
      </c>
      <c r="D25" s="76" t="str">
        <f>IFERROR(AVERAGE('Presentation full'!B9,'Presentation full'!B23,'Presentation full'!B37,'Presentation full'!B51,'Presentation full'!B65,'Presentation full'!B79,'Presentation full'!B93,'Presentation full'!B107,'Presentation full'!B121,'Presentation full'!B135),"")</f>
        <v/>
      </c>
      <c r="E25" s="76" t="str">
        <f>IFERROR(AVERAGE('Presentation full'!C9,'Presentation full'!C23,'Presentation full'!C37,'Presentation full'!C51,'Presentation full'!C65,'Presentation full'!C79,'Presentation full'!C93,'Presentation full'!C107,'Presentation full'!C121,'Presentation full'!C135),"")</f>
        <v/>
      </c>
      <c r="F25" s="76" t="str">
        <f>IFERROR(AVERAGE('Presentation full'!D9,'Presentation full'!D23,'Presentation full'!D37,'Presentation full'!D51,'Presentation full'!D65,'Presentation full'!D79,'Presentation full'!D93,'Presentation full'!D107,'Presentation full'!D121,'Presentation full'!D135),"")</f>
        <v/>
      </c>
      <c r="G25" s="76" t="str">
        <f>IFERROR(AVERAGE('Presentation full'!E9,'Presentation full'!E23,'Presentation full'!E37,'Presentation full'!E51,'Presentation full'!E65,'Presentation full'!E79,'Presentation full'!E93,'Presentation full'!E107,'Presentation full'!E121,'Presentation full'!E135),"")</f>
        <v/>
      </c>
      <c r="H25" s="76" t="str">
        <f>IFERROR(AVERAGE('Presentation full'!F9,'Presentation full'!F23,'Presentation full'!F37,'Presentation full'!F51,'Presentation full'!F65,'Presentation full'!F79,'Presentation full'!F93,'Presentation full'!F107,'Presentation full'!F121,'Presentation full'!F135),"")</f>
        <v/>
      </c>
      <c r="I25" s="76" t="str">
        <f>IFERROR(AVERAGE('Presentation full'!G9,'Presentation full'!G23,'Presentation full'!G37,'Presentation full'!G51,'Presentation full'!G65,'Presentation full'!G79,'Presentation full'!G93,'Presentation full'!G107,'Presentation full'!G121,'Presentation full'!G135),"")</f>
        <v/>
      </c>
      <c r="J25" s="76" t="str">
        <f>IFERROR(AVERAGE('Presentation full'!H9,'Presentation full'!H23,'Presentation full'!H37,'Presentation full'!H51,'Presentation full'!H65,'Presentation full'!H79,'Presentation full'!H93,'Presentation full'!H107,'Presentation full'!H121,'Presentation full'!H135),"")</f>
        <v/>
      </c>
      <c r="K25" s="76" t="str">
        <f>IFERROR(AVERAGE('Presentation full'!I9,'Presentation full'!I23,'Presentation full'!I37,'Presentation full'!I51,'Presentation full'!I65,'Presentation full'!I79,'Presentation full'!I93,'Presentation full'!I107,'Presentation full'!I121,'Presentation full'!I135),"")</f>
        <v/>
      </c>
      <c r="L25" s="76" t="str">
        <f>IFERROR(AVERAGE('Presentation full'!J9,'Presentation full'!J23,'Presentation full'!J37,'Presentation full'!J51,'Presentation full'!J65,'Presentation full'!J79,'Presentation full'!J93,'Presentation full'!J107,'Presentation full'!J121,'Presentation full'!J135),"")</f>
        <v/>
      </c>
      <c r="M25" s="76" t="str">
        <f>IFERROR(AVERAGE('Presentation full'!K9,'Presentation full'!K23,'Presentation full'!K37,'Presentation full'!K51,'Presentation full'!K65,'Presentation full'!K79,'Presentation full'!K93,'Presentation full'!K107,'Presentation full'!K121,'Presentation full'!K135),"")</f>
        <v/>
      </c>
      <c r="N25" s="76" t="str">
        <f>IFERROR(AVERAGE('Presentation full'!L9,'Presentation full'!L23,'Presentation full'!L37,'Presentation full'!L51,'Presentation full'!L65,'Presentation full'!L79,'Presentation full'!L93,'Presentation full'!L107,'Presentation full'!L121,'Presentation full'!L135),"")</f>
        <v/>
      </c>
      <c r="O25" s="76" t="str">
        <f>IFERROR(AVERAGE('Presentation full'!M9,'Presentation full'!M23,'Presentation full'!M37,'Presentation full'!M51,'Presentation full'!M65,'Presentation full'!M79,'Presentation full'!M93,'Presentation full'!M107,'Presentation full'!M121,'Presentation full'!M135),"")</f>
        <v/>
      </c>
      <c r="P25" s="76" t="str">
        <f>IFERROR(AVERAGE('Presentation full'!N9,'Presentation full'!N23,'Presentation full'!N37,'Presentation full'!N51,'Presentation full'!N65,'Presentation full'!N79,'Presentation full'!N93,'Presentation full'!N107,'Presentation full'!N121,'Presentation full'!N135),"")</f>
        <v/>
      </c>
      <c r="Q25" s="76" t="str">
        <f>IFERROR(AVERAGE('Presentation full'!O9,'Presentation full'!O23,'Presentation full'!O37,'Presentation full'!O51,'Presentation full'!O65,'Presentation full'!O79,'Presentation full'!O93,'Presentation full'!O107,'Presentation full'!O121,'Presentation full'!O135),"")</f>
        <v/>
      </c>
      <c r="R25" s="76" t="str">
        <f>IFERROR(AVERAGE('Presentation full'!P9,'Presentation full'!P23,'Presentation full'!P37,'Presentation full'!P51,'Presentation full'!P65,'Presentation full'!P79,'Presentation full'!P93,'Presentation full'!P107,'Presentation full'!P121,'Presentation full'!P135),"")</f>
        <v/>
      </c>
      <c r="S25" s="76" t="str">
        <f>IFERROR(AVERAGE('Presentation full'!Q9,'Presentation full'!Q23,'Presentation full'!Q37,'Presentation full'!Q51,'Presentation full'!Q65,'Presentation full'!Q79,'Presentation full'!Q93,'Presentation full'!Q107,'Presentation full'!Q121,'Presentation full'!Q135),"")</f>
        <v/>
      </c>
      <c r="T25" s="76" t="str">
        <f>IFERROR(AVERAGE('Presentation full'!R9,'Presentation full'!R23,'Presentation full'!R37,'Presentation full'!R51,'Presentation full'!R65,'Presentation full'!R79,'Presentation full'!R93,'Presentation full'!R107,'Presentation full'!R121,'Presentation full'!R135),"")</f>
        <v/>
      </c>
      <c r="U25" s="76" t="str">
        <f>IFERROR(AVERAGE('Presentation full'!S9,'Presentation full'!S23,'Presentation full'!S37,'Presentation full'!S51,'Presentation full'!S65,'Presentation full'!S79,'Presentation full'!S93,'Presentation full'!S107,'Presentation full'!S121,'Presentation full'!S135),"")</f>
        <v/>
      </c>
      <c r="V25" s="76" t="str">
        <f>IFERROR(AVERAGE('Presentation full'!T9,'Presentation full'!T23,'Presentation full'!T37,'Presentation full'!T51,'Presentation full'!T65,'Presentation full'!T79,'Presentation full'!T93,'Presentation full'!T107,'Presentation full'!T121,'Presentation full'!T135),"")</f>
        <v/>
      </c>
      <c r="W25" s="76" t="str">
        <f>IFERROR(AVERAGE('Presentation full'!U9,'Presentation full'!U23,'Presentation full'!U37,'Presentation full'!U51,'Presentation full'!U65,'Presentation full'!U79,'Presentation full'!U93,'Presentation full'!U107,'Presentation full'!U121,'Presentation full'!U135),"")</f>
        <v/>
      </c>
    </row>
    <row r="26" spans="1:24" s="37" customFormat="1" ht="15" x14ac:dyDescent="0.2">
      <c r="A26" s="65" t="s">
        <v>15</v>
      </c>
      <c r="B26" s="50">
        <f t="shared" si="5"/>
        <v>0</v>
      </c>
      <c r="C26" s="48" t="s">
        <v>9</v>
      </c>
      <c r="D26" s="76" t="str">
        <f>IFERROR(AVERAGE('Presentation full'!B10,'Presentation full'!B24,'Presentation full'!B38,'Presentation full'!B52,'Presentation full'!B66,'Presentation full'!B80,'Presentation full'!B94,'Presentation full'!B108,'Presentation full'!B122,'Presentation full'!B136),"")</f>
        <v/>
      </c>
      <c r="E26" s="76" t="str">
        <f>IFERROR(AVERAGE('Presentation full'!C10,'Presentation full'!C24,'Presentation full'!C38,'Presentation full'!C52,'Presentation full'!C66,'Presentation full'!C80,'Presentation full'!C94,'Presentation full'!C108,'Presentation full'!C122,'Presentation full'!C136),"")</f>
        <v/>
      </c>
      <c r="F26" s="76" t="str">
        <f>IFERROR(AVERAGE('Presentation full'!D10,'Presentation full'!D24,'Presentation full'!D38,'Presentation full'!D52,'Presentation full'!D66,'Presentation full'!D80,'Presentation full'!D94,'Presentation full'!D108,'Presentation full'!D122,'Presentation full'!D136),"")</f>
        <v/>
      </c>
      <c r="G26" s="76" t="str">
        <f>IFERROR(AVERAGE('Presentation full'!E10,'Presentation full'!E24,'Presentation full'!E38,'Presentation full'!E52,'Presentation full'!E66,'Presentation full'!E80,'Presentation full'!E94,'Presentation full'!E108,'Presentation full'!E122,'Presentation full'!E136),"")</f>
        <v/>
      </c>
      <c r="H26" s="76" t="str">
        <f>IFERROR(AVERAGE('Presentation full'!F10,'Presentation full'!F24,'Presentation full'!F38,'Presentation full'!F52,'Presentation full'!F66,'Presentation full'!F80,'Presentation full'!F94,'Presentation full'!F108,'Presentation full'!F122,'Presentation full'!F136),"")</f>
        <v/>
      </c>
      <c r="I26" s="76" t="str">
        <f>IFERROR(AVERAGE('Presentation full'!G10,'Presentation full'!G24,'Presentation full'!G38,'Presentation full'!G52,'Presentation full'!G66,'Presentation full'!G80,'Presentation full'!G94,'Presentation full'!G108,'Presentation full'!G122,'Presentation full'!G136),"")</f>
        <v/>
      </c>
      <c r="J26" s="76" t="str">
        <f>IFERROR(AVERAGE('Presentation full'!H10,'Presentation full'!H24,'Presentation full'!H38,'Presentation full'!H52,'Presentation full'!H66,'Presentation full'!H80,'Presentation full'!H94,'Presentation full'!H108,'Presentation full'!H122,'Presentation full'!H136),"")</f>
        <v/>
      </c>
      <c r="K26" s="76" t="str">
        <f>IFERROR(AVERAGE('Presentation full'!I10,'Presentation full'!I24,'Presentation full'!I38,'Presentation full'!I52,'Presentation full'!I66,'Presentation full'!I80,'Presentation full'!I94,'Presentation full'!I108,'Presentation full'!I122,'Presentation full'!I136),"")</f>
        <v/>
      </c>
      <c r="L26" s="76" t="str">
        <f>IFERROR(AVERAGE('Presentation full'!J10,'Presentation full'!J24,'Presentation full'!J38,'Presentation full'!J52,'Presentation full'!J66,'Presentation full'!J80,'Presentation full'!J94,'Presentation full'!J108,'Presentation full'!J122,'Presentation full'!J136),"")</f>
        <v/>
      </c>
      <c r="M26" s="76" t="str">
        <f>IFERROR(AVERAGE('Presentation full'!K10,'Presentation full'!K24,'Presentation full'!K38,'Presentation full'!K52,'Presentation full'!K66,'Presentation full'!K80,'Presentation full'!K94,'Presentation full'!K108,'Presentation full'!K122,'Presentation full'!K136),"")</f>
        <v/>
      </c>
      <c r="N26" s="76" t="str">
        <f>IFERROR(AVERAGE('Presentation full'!L10,'Presentation full'!L24,'Presentation full'!L38,'Presentation full'!L52,'Presentation full'!L66,'Presentation full'!L80,'Presentation full'!L94,'Presentation full'!L108,'Presentation full'!L122,'Presentation full'!L136),"")</f>
        <v/>
      </c>
      <c r="O26" s="76" t="str">
        <f>IFERROR(AVERAGE('Presentation full'!M10,'Presentation full'!M24,'Presentation full'!M38,'Presentation full'!M52,'Presentation full'!M66,'Presentation full'!M80,'Presentation full'!M94,'Presentation full'!M108,'Presentation full'!M122,'Presentation full'!M136),"")</f>
        <v/>
      </c>
      <c r="P26" s="76" t="str">
        <f>IFERROR(AVERAGE('Presentation full'!N10,'Presentation full'!N24,'Presentation full'!N38,'Presentation full'!N52,'Presentation full'!N66,'Presentation full'!N80,'Presentation full'!N94,'Presentation full'!N108,'Presentation full'!N122,'Presentation full'!N136),"")</f>
        <v/>
      </c>
      <c r="Q26" s="76" t="str">
        <f>IFERROR(AVERAGE('Presentation full'!O10,'Presentation full'!O24,'Presentation full'!O38,'Presentation full'!O52,'Presentation full'!O66,'Presentation full'!O80,'Presentation full'!O94,'Presentation full'!O108,'Presentation full'!O122,'Presentation full'!O136),"")</f>
        <v/>
      </c>
      <c r="R26" s="76" t="str">
        <f>IFERROR(AVERAGE('Presentation full'!P10,'Presentation full'!P24,'Presentation full'!P38,'Presentation full'!P52,'Presentation full'!P66,'Presentation full'!P80,'Presentation full'!P94,'Presentation full'!P108,'Presentation full'!P122,'Presentation full'!P136),"")</f>
        <v/>
      </c>
      <c r="S26" s="76" t="str">
        <f>IFERROR(AVERAGE('Presentation full'!Q10,'Presentation full'!Q24,'Presentation full'!Q38,'Presentation full'!Q52,'Presentation full'!Q66,'Presentation full'!Q80,'Presentation full'!Q94,'Presentation full'!Q108,'Presentation full'!Q122,'Presentation full'!Q136),"")</f>
        <v/>
      </c>
      <c r="T26" s="76" t="str">
        <f>IFERROR(AVERAGE('Presentation full'!R10,'Presentation full'!R24,'Presentation full'!R38,'Presentation full'!R52,'Presentation full'!R66,'Presentation full'!R80,'Presentation full'!R94,'Presentation full'!R108,'Presentation full'!R122,'Presentation full'!R136),"")</f>
        <v/>
      </c>
      <c r="U26" s="76" t="str">
        <f>IFERROR(AVERAGE('Presentation full'!S10,'Presentation full'!S24,'Presentation full'!S38,'Presentation full'!S52,'Presentation full'!S66,'Presentation full'!S80,'Presentation full'!S94,'Presentation full'!S108,'Presentation full'!S122,'Presentation full'!S136),"")</f>
        <v/>
      </c>
      <c r="V26" s="76" t="str">
        <f>IFERROR(AVERAGE('Presentation full'!T10,'Presentation full'!T24,'Presentation full'!T38,'Presentation full'!T52,'Presentation full'!T66,'Presentation full'!T80,'Presentation full'!T94,'Presentation full'!T108,'Presentation full'!T122,'Presentation full'!T136),"")</f>
        <v/>
      </c>
      <c r="W26" s="76" t="str">
        <f>IFERROR(AVERAGE('Presentation full'!U10,'Presentation full'!U24,'Presentation full'!U38,'Presentation full'!U52,'Presentation full'!U66,'Presentation full'!U80,'Presentation full'!U94,'Presentation full'!U108,'Presentation full'!U122,'Presentation full'!U136),"")</f>
        <v/>
      </c>
    </row>
    <row r="27" spans="1:24" s="37" customFormat="1" ht="15" x14ac:dyDescent="0.2">
      <c r="A27" s="65" t="s">
        <v>16</v>
      </c>
      <c r="B27" s="50">
        <f t="shared" si="5"/>
        <v>0</v>
      </c>
      <c r="C27" s="48" t="s">
        <v>9</v>
      </c>
      <c r="D27" s="76" t="str">
        <f>IFERROR(AVERAGE('Presentation full'!B11,'Presentation full'!B25,'Presentation full'!B39,'Presentation full'!B53,'Presentation full'!B67,'Presentation full'!B81,'Presentation full'!B95,'Presentation full'!B109,'Presentation full'!B123,'Presentation full'!B137),"")</f>
        <v/>
      </c>
      <c r="E27" s="76" t="str">
        <f>IFERROR(AVERAGE('Presentation full'!C11,'Presentation full'!C25,'Presentation full'!C39,'Presentation full'!C53,'Presentation full'!C67,'Presentation full'!C81,'Presentation full'!C95,'Presentation full'!C109,'Presentation full'!C123,'Presentation full'!C137),"")</f>
        <v/>
      </c>
      <c r="F27" s="76" t="str">
        <f>IFERROR(AVERAGE('Presentation full'!D11,'Presentation full'!D25,'Presentation full'!D39,'Presentation full'!D53,'Presentation full'!D67,'Presentation full'!D81,'Presentation full'!D95,'Presentation full'!D109,'Presentation full'!D123,'Presentation full'!D137),"")</f>
        <v/>
      </c>
      <c r="G27" s="76" t="str">
        <f>IFERROR(AVERAGE('Presentation full'!E11,'Presentation full'!E25,'Presentation full'!E39,'Presentation full'!E53,'Presentation full'!E67,'Presentation full'!E81,'Presentation full'!E95,'Presentation full'!E109,'Presentation full'!E123,'Presentation full'!E137),"")</f>
        <v/>
      </c>
      <c r="H27" s="76" t="str">
        <f>IFERROR(AVERAGE('Presentation full'!F11,'Presentation full'!F25,'Presentation full'!F39,'Presentation full'!F53,'Presentation full'!F67,'Presentation full'!F81,'Presentation full'!F95,'Presentation full'!F109,'Presentation full'!F123,'Presentation full'!F137),"")</f>
        <v/>
      </c>
      <c r="I27" s="76" t="str">
        <f>IFERROR(AVERAGE('Presentation full'!G11,'Presentation full'!G25,'Presentation full'!G39,'Presentation full'!G53,'Presentation full'!G67,'Presentation full'!G81,'Presentation full'!G95,'Presentation full'!G109,'Presentation full'!G123,'Presentation full'!G137),"")</f>
        <v/>
      </c>
      <c r="J27" s="76" t="str">
        <f>IFERROR(AVERAGE('Presentation full'!H11,'Presentation full'!H25,'Presentation full'!H39,'Presentation full'!H53,'Presentation full'!H67,'Presentation full'!H81,'Presentation full'!H95,'Presentation full'!H109,'Presentation full'!H123,'Presentation full'!H137),"")</f>
        <v/>
      </c>
      <c r="K27" s="76" t="str">
        <f>IFERROR(AVERAGE('Presentation full'!I11,'Presentation full'!I25,'Presentation full'!I39,'Presentation full'!I53,'Presentation full'!I67,'Presentation full'!I81,'Presentation full'!I95,'Presentation full'!I109,'Presentation full'!I123,'Presentation full'!I137),"")</f>
        <v/>
      </c>
      <c r="L27" s="76" t="str">
        <f>IFERROR(AVERAGE('Presentation full'!J11,'Presentation full'!J25,'Presentation full'!J39,'Presentation full'!J53,'Presentation full'!J67,'Presentation full'!J81,'Presentation full'!J95,'Presentation full'!J109,'Presentation full'!J123,'Presentation full'!J137),"")</f>
        <v/>
      </c>
      <c r="M27" s="76" t="str">
        <f>IFERROR(AVERAGE('Presentation full'!K11,'Presentation full'!K25,'Presentation full'!K39,'Presentation full'!K53,'Presentation full'!K67,'Presentation full'!K81,'Presentation full'!K95,'Presentation full'!K109,'Presentation full'!K123,'Presentation full'!K137),"")</f>
        <v/>
      </c>
      <c r="N27" s="76" t="str">
        <f>IFERROR(AVERAGE('Presentation full'!L11,'Presentation full'!L25,'Presentation full'!L39,'Presentation full'!L53,'Presentation full'!L67,'Presentation full'!L81,'Presentation full'!L95,'Presentation full'!L109,'Presentation full'!L123,'Presentation full'!L137),"")</f>
        <v/>
      </c>
      <c r="O27" s="76" t="str">
        <f>IFERROR(AVERAGE('Presentation full'!M11,'Presentation full'!M25,'Presentation full'!M39,'Presentation full'!M53,'Presentation full'!M67,'Presentation full'!M81,'Presentation full'!M95,'Presentation full'!M109,'Presentation full'!M123,'Presentation full'!M137),"")</f>
        <v/>
      </c>
      <c r="P27" s="76" t="str">
        <f>IFERROR(AVERAGE('Presentation full'!N11,'Presentation full'!N25,'Presentation full'!N39,'Presentation full'!N53,'Presentation full'!N67,'Presentation full'!N81,'Presentation full'!N95,'Presentation full'!N109,'Presentation full'!N123,'Presentation full'!N137),"")</f>
        <v/>
      </c>
      <c r="Q27" s="76" t="str">
        <f>IFERROR(AVERAGE('Presentation full'!O11,'Presentation full'!O25,'Presentation full'!O39,'Presentation full'!O53,'Presentation full'!O67,'Presentation full'!O81,'Presentation full'!O95,'Presentation full'!O109,'Presentation full'!O123,'Presentation full'!O137),"")</f>
        <v/>
      </c>
      <c r="R27" s="76" t="str">
        <f>IFERROR(AVERAGE('Presentation full'!P11,'Presentation full'!P25,'Presentation full'!P39,'Presentation full'!P53,'Presentation full'!P67,'Presentation full'!P81,'Presentation full'!P95,'Presentation full'!P109,'Presentation full'!P123,'Presentation full'!P137),"")</f>
        <v/>
      </c>
      <c r="S27" s="76" t="str">
        <f>IFERROR(AVERAGE('Presentation full'!Q11,'Presentation full'!Q25,'Presentation full'!Q39,'Presentation full'!Q53,'Presentation full'!Q67,'Presentation full'!Q81,'Presentation full'!Q95,'Presentation full'!Q109,'Presentation full'!Q123,'Presentation full'!Q137),"")</f>
        <v/>
      </c>
      <c r="T27" s="76" t="str">
        <f>IFERROR(AVERAGE('Presentation full'!R11,'Presentation full'!R25,'Presentation full'!R39,'Presentation full'!R53,'Presentation full'!R67,'Presentation full'!R81,'Presentation full'!R95,'Presentation full'!R109,'Presentation full'!R123,'Presentation full'!R137),"")</f>
        <v/>
      </c>
      <c r="U27" s="76" t="str">
        <f>IFERROR(AVERAGE('Presentation full'!S11,'Presentation full'!S25,'Presentation full'!S39,'Presentation full'!S53,'Presentation full'!S67,'Presentation full'!S81,'Presentation full'!S95,'Presentation full'!S109,'Presentation full'!S123,'Presentation full'!S137),"")</f>
        <v/>
      </c>
      <c r="V27" s="76" t="str">
        <f>IFERROR(AVERAGE('Presentation full'!T11,'Presentation full'!T25,'Presentation full'!T39,'Presentation full'!T53,'Presentation full'!T67,'Presentation full'!T81,'Presentation full'!T95,'Presentation full'!T109,'Presentation full'!T123,'Presentation full'!T137),"")</f>
        <v/>
      </c>
      <c r="W27" s="76" t="str">
        <f>IFERROR(AVERAGE('Presentation full'!U11,'Presentation full'!U25,'Presentation full'!U39,'Presentation full'!U53,'Presentation full'!U67,'Presentation full'!U81,'Presentation full'!U95,'Presentation full'!U109,'Presentation full'!U123,'Presentation full'!U137),"")</f>
        <v/>
      </c>
    </row>
    <row r="28" spans="1:24" s="37" customFormat="1" ht="15" x14ac:dyDescent="0.2">
      <c r="A28" s="65" t="s">
        <v>17</v>
      </c>
      <c r="B28" s="50">
        <f t="shared" si="5"/>
        <v>0</v>
      </c>
      <c r="C28" s="48" t="s">
        <v>9</v>
      </c>
      <c r="D28" s="76" t="str">
        <f>IFERROR(AVERAGE('Presentation full'!B12,'Presentation full'!B26,'Presentation full'!B40,'Presentation full'!B54,'Presentation full'!B68,'Presentation full'!B82,'Presentation full'!B96,'Presentation full'!B110,'Presentation full'!B124,'Presentation full'!B138),"")</f>
        <v/>
      </c>
      <c r="E28" s="76" t="str">
        <f>IFERROR(AVERAGE('Presentation full'!C12,'Presentation full'!C26,'Presentation full'!C40,'Presentation full'!C54,'Presentation full'!C68,'Presentation full'!C82,'Presentation full'!C96,'Presentation full'!C110,'Presentation full'!C124,'Presentation full'!C138),"")</f>
        <v/>
      </c>
      <c r="F28" s="76" t="str">
        <f>IFERROR(AVERAGE('Presentation full'!D12,'Presentation full'!D26,'Presentation full'!D40,'Presentation full'!D54,'Presentation full'!D68,'Presentation full'!D82,'Presentation full'!D96,'Presentation full'!D110,'Presentation full'!D124,'Presentation full'!D138),"")</f>
        <v/>
      </c>
      <c r="G28" s="76" t="str">
        <f>IFERROR(AVERAGE('Presentation full'!E12,'Presentation full'!E26,'Presentation full'!E40,'Presentation full'!E54,'Presentation full'!E68,'Presentation full'!E82,'Presentation full'!E96,'Presentation full'!E110,'Presentation full'!E124,'Presentation full'!E138),"")</f>
        <v/>
      </c>
      <c r="H28" s="76" t="str">
        <f>IFERROR(AVERAGE('Presentation full'!F12,'Presentation full'!F26,'Presentation full'!F40,'Presentation full'!F54,'Presentation full'!F68,'Presentation full'!F82,'Presentation full'!F96,'Presentation full'!F110,'Presentation full'!F124,'Presentation full'!F138),"")</f>
        <v/>
      </c>
      <c r="I28" s="76" t="str">
        <f>IFERROR(AVERAGE('Presentation full'!G12,'Presentation full'!G26,'Presentation full'!G40,'Presentation full'!G54,'Presentation full'!G68,'Presentation full'!G82,'Presentation full'!G96,'Presentation full'!G110,'Presentation full'!G124,'Presentation full'!G138),"")</f>
        <v/>
      </c>
      <c r="J28" s="76" t="str">
        <f>IFERROR(AVERAGE('Presentation full'!H12,'Presentation full'!H26,'Presentation full'!H40,'Presentation full'!H54,'Presentation full'!H68,'Presentation full'!H82,'Presentation full'!H96,'Presentation full'!H110,'Presentation full'!H124,'Presentation full'!H138),"")</f>
        <v/>
      </c>
      <c r="K28" s="76" t="str">
        <f>IFERROR(AVERAGE('Presentation full'!I12,'Presentation full'!I26,'Presentation full'!I40,'Presentation full'!I54,'Presentation full'!I68,'Presentation full'!I82,'Presentation full'!I96,'Presentation full'!I110,'Presentation full'!I124,'Presentation full'!I138),"")</f>
        <v/>
      </c>
      <c r="L28" s="76" t="str">
        <f>IFERROR(AVERAGE('Presentation full'!J12,'Presentation full'!J26,'Presentation full'!J40,'Presentation full'!J54,'Presentation full'!J68,'Presentation full'!J82,'Presentation full'!J96,'Presentation full'!J110,'Presentation full'!J124,'Presentation full'!J138),"")</f>
        <v/>
      </c>
      <c r="M28" s="76" t="str">
        <f>IFERROR(AVERAGE('Presentation full'!K12,'Presentation full'!K26,'Presentation full'!K40,'Presentation full'!K54,'Presentation full'!K68,'Presentation full'!K82,'Presentation full'!K96,'Presentation full'!K110,'Presentation full'!K124,'Presentation full'!K138),"")</f>
        <v/>
      </c>
      <c r="N28" s="76" t="str">
        <f>IFERROR(AVERAGE('Presentation full'!L12,'Presentation full'!L26,'Presentation full'!L40,'Presentation full'!L54,'Presentation full'!L68,'Presentation full'!L82,'Presentation full'!L96,'Presentation full'!L110,'Presentation full'!L124,'Presentation full'!L138),"")</f>
        <v/>
      </c>
      <c r="O28" s="76" t="str">
        <f>IFERROR(AVERAGE('Presentation full'!M12,'Presentation full'!M26,'Presentation full'!M40,'Presentation full'!M54,'Presentation full'!M68,'Presentation full'!M82,'Presentation full'!M96,'Presentation full'!M110,'Presentation full'!M124,'Presentation full'!M138),"")</f>
        <v/>
      </c>
      <c r="P28" s="76" t="str">
        <f>IFERROR(AVERAGE('Presentation full'!N12,'Presentation full'!N26,'Presentation full'!N40,'Presentation full'!N54,'Presentation full'!N68,'Presentation full'!N82,'Presentation full'!N96,'Presentation full'!N110,'Presentation full'!N124,'Presentation full'!N138),"")</f>
        <v/>
      </c>
      <c r="Q28" s="76" t="str">
        <f>IFERROR(AVERAGE('Presentation full'!O12,'Presentation full'!O26,'Presentation full'!O40,'Presentation full'!O54,'Presentation full'!O68,'Presentation full'!O82,'Presentation full'!O96,'Presentation full'!O110,'Presentation full'!O124,'Presentation full'!O138),"")</f>
        <v/>
      </c>
      <c r="R28" s="76" t="str">
        <f>IFERROR(AVERAGE('Presentation full'!P12,'Presentation full'!P26,'Presentation full'!P40,'Presentation full'!P54,'Presentation full'!P68,'Presentation full'!P82,'Presentation full'!P96,'Presentation full'!P110,'Presentation full'!P124,'Presentation full'!P138),"")</f>
        <v/>
      </c>
      <c r="S28" s="76" t="str">
        <f>IFERROR(AVERAGE('Presentation full'!Q12,'Presentation full'!Q26,'Presentation full'!Q40,'Presentation full'!Q54,'Presentation full'!Q68,'Presentation full'!Q82,'Presentation full'!Q96,'Presentation full'!Q110,'Presentation full'!Q124,'Presentation full'!Q138),"")</f>
        <v/>
      </c>
      <c r="T28" s="76" t="str">
        <f>IFERROR(AVERAGE('Presentation full'!R12,'Presentation full'!R26,'Presentation full'!R40,'Presentation full'!R54,'Presentation full'!R68,'Presentation full'!R82,'Presentation full'!R96,'Presentation full'!R110,'Presentation full'!R124,'Presentation full'!R138),"")</f>
        <v/>
      </c>
      <c r="U28" s="76" t="str">
        <f>IFERROR(AVERAGE('Presentation full'!S12,'Presentation full'!S26,'Presentation full'!S40,'Presentation full'!S54,'Presentation full'!S68,'Presentation full'!S82,'Presentation full'!S96,'Presentation full'!S110,'Presentation full'!S124,'Presentation full'!S138),"")</f>
        <v/>
      </c>
      <c r="V28" s="76" t="str">
        <f>IFERROR(AVERAGE('Presentation full'!T12,'Presentation full'!T26,'Presentation full'!T40,'Presentation full'!T54,'Presentation full'!T68,'Presentation full'!T82,'Presentation full'!T96,'Presentation full'!T110,'Presentation full'!T124,'Presentation full'!T138),"")</f>
        <v/>
      </c>
      <c r="W28" s="76" t="str">
        <f>IFERROR(AVERAGE('Presentation full'!U12,'Presentation full'!U26,'Presentation full'!U40,'Presentation full'!U54,'Presentation full'!U68,'Presentation full'!U82,'Presentation full'!U96,'Presentation full'!U110,'Presentation full'!U124,'Presentation full'!U138),"")</f>
        <v/>
      </c>
    </row>
    <row r="29" spans="1:24" s="37" customFormat="1" ht="15" x14ac:dyDescent="0.2">
      <c r="A29" s="65" t="s">
        <v>18</v>
      </c>
      <c r="B29" s="50">
        <f t="shared" si="5"/>
        <v>0</v>
      </c>
      <c r="C29" s="48" t="s">
        <v>9</v>
      </c>
      <c r="D29" s="76" t="str">
        <f>IFERROR(AVERAGE('Presentation full'!B13,'Presentation full'!B27,'Presentation full'!B41,'Presentation full'!B55,'Presentation full'!B69,'Presentation full'!B83,'Presentation full'!B97,'Presentation full'!B111,'Presentation full'!B125,'Presentation full'!B139),"")</f>
        <v/>
      </c>
      <c r="E29" s="76" t="str">
        <f>IFERROR(AVERAGE('Presentation full'!C13,'Presentation full'!C27,'Presentation full'!C41,'Presentation full'!C55,'Presentation full'!C69,'Presentation full'!C83,'Presentation full'!C97,'Presentation full'!C111,'Presentation full'!C125,'Presentation full'!C139),"")</f>
        <v/>
      </c>
      <c r="F29" s="76" t="str">
        <f>IFERROR(AVERAGE('Presentation full'!D13,'Presentation full'!D27,'Presentation full'!D41,'Presentation full'!D55,'Presentation full'!D69,'Presentation full'!D83,'Presentation full'!D97,'Presentation full'!D111,'Presentation full'!D125,'Presentation full'!D139),"")</f>
        <v/>
      </c>
      <c r="G29" s="76" t="str">
        <f>IFERROR(AVERAGE('Presentation full'!E13,'Presentation full'!E27,'Presentation full'!E41,'Presentation full'!E55,'Presentation full'!E69,'Presentation full'!E83,'Presentation full'!E97,'Presentation full'!E111,'Presentation full'!E125,'Presentation full'!E139),"")</f>
        <v/>
      </c>
      <c r="H29" s="76" t="str">
        <f>IFERROR(AVERAGE('Presentation full'!F13,'Presentation full'!F27,'Presentation full'!F41,'Presentation full'!F55,'Presentation full'!F69,'Presentation full'!F83,'Presentation full'!F97,'Presentation full'!F111,'Presentation full'!F125,'Presentation full'!F139),"")</f>
        <v/>
      </c>
      <c r="I29" s="76" t="str">
        <f>IFERROR(AVERAGE('Presentation full'!G13,'Presentation full'!G27,'Presentation full'!G41,'Presentation full'!G55,'Presentation full'!G69,'Presentation full'!G83,'Presentation full'!G97,'Presentation full'!G111,'Presentation full'!G125,'Presentation full'!G139),"")</f>
        <v/>
      </c>
      <c r="J29" s="76" t="str">
        <f>IFERROR(AVERAGE('Presentation full'!H13,'Presentation full'!H27,'Presentation full'!H41,'Presentation full'!H55,'Presentation full'!H69,'Presentation full'!H83,'Presentation full'!H97,'Presentation full'!H111,'Presentation full'!H125,'Presentation full'!H139),"")</f>
        <v/>
      </c>
      <c r="K29" s="76" t="str">
        <f>IFERROR(AVERAGE('Presentation full'!I13,'Presentation full'!I27,'Presentation full'!I41,'Presentation full'!I55,'Presentation full'!I69,'Presentation full'!I83,'Presentation full'!I97,'Presentation full'!I111,'Presentation full'!I125,'Presentation full'!I139),"")</f>
        <v/>
      </c>
      <c r="L29" s="76" t="str">
        <f>IFERROR(AVERAGE('Presentation full'!J13,'Presentation full'!J27,'Presentation full'!J41,'Presentation full'!J55,'Presentation full'!J69,'Presentation full'!J83,'Presentation full'!J97,'Presentation full'!J111,'Presentation full'!J125,'Presentation full'!J139),"")</f>
        <v/>
      </c>
      <c r="M29" s="76" t="str">
        <f>IFERROR(AVERAGE('Presentation full'!K13,'Presentation full'!K27,'Presentation full'!K41,'Presentation full'!K55,'Presentation full'!K69,'Presentation full'!K83,'Presentation full'!K97,'Presentation full'!K111,'Presentation full'!K125,'Presentation full'!K139),"")</f>
        <v/>
      </c>
      <c r="N29" s="76" t="str">
        <f>IFERROR(AVERAGE('Presentation full'!L13,'Presentation full'!L27,'Presentation full'!L41,'Presentation full'!L55,'Presentation full'!L69,'Presentation full'!L83,'Presentation full'!L97,'Presentation full'!L111,'Presentation full'!L125,'Presentation full'!L139),"")</f>
        <v/>
      </c>
      <c r="O29" s="76" t="str">
        <f>IFERROR(AVERAGE('Presentation full'!M13,'Presentation full'!M27,'Presentation full'!M41,'Presentation full'!M55,'Presentation full'!M69,'Presentation full'!M83,'Presentation full'!M97,'Presentation full'!M111,'Presentation full'!M125,'Presentation full'!M139),"")</f>
        <v/>
      </c>
      <c r="P29" s="76" t="str">
        <f>IFERROR(AVERAGE('Presentation full'!N13,'Presentation full'!N27,'Presentation full'!N41,'Presentation full'!N55,'Presentation full'!N69,'Presentation full'!N83,'Presentation full'!N97,'Presentation full'!N111,'Presentation full'!N125,'Presentation full'!N139),"")</f>
        <v/>
      </c>
      <c r="Q29" s="76" t="str">
        <f>IFERROR(AVERAGE('Presentation full'!O13,'Presentation full'!O27,'Presentation full'!O41,'Presentation full'!O55,'Presentation full'!O69,'Presentation full'!O83,'Presentation full'!O97,'Presentation full'!O111,'Presentation full'!O125,'Presentation full'!O139),"")</f>
        <v/>
      </c>
      <c r="R29" s="76" t="str">
        <f>IFERROR(AVERAGE('Presentation full'!P13,'Presentation full'!P27,'Presentation full'!P41,'Presentation full'!P55,'Presentation full'!P69,'Presentation full'!P83,'Presentation full'!P97,'Presentation full'!P111,'Presentation full'!P125,'Presentation full'!P139),"")</f>
        <v/>
      </c>
      <c r="S29" s="76" t="str">
        <f>IFERROR(AVERAGE('Presentation full'!Q13,'Presentation full'!Q27,'Presentation full'!Q41,'Presentation full'!Q55,'Presentation full'!Q69,'Presentation full'!Q83,'Presentation full'!Q97,'Presentation full'!Q111,'Presentation full'!Q125,'Presentation full'!Q139),"")</f>
        <v/>
      </c>
      <c r="T29" s="76" t="str">
        <f>IFERROR(AVERAGE('Presentation full'!R13,'Presentation full'!R27,'Presentation full'!R41,'Presentation full'!R55,'Presentation full'!R69,'Presentation full'!R83,'Presentation full'!R97,'Presentation full'!R111,'Presentation full'!R125,'Presentation full'!R139),"")</f>
        <v/>
      </c>
      <c r="U29" s="76" t="str">
        <f>IFERROR(AVERAGE('Presentation full'!S13,'Presentation full'!S27,'Presentation full'!S41,'Presentation full'!S55,'Presentation full'!S69,'Presentation full'!S83,'Presentation full'!S97,'Presentation full'!S111,'Presentation full'!S125,'Presentation full'!S139),"")</f>
        <v/>
      </c>
      <c r="V29" s="76" t="str">
        <f>IFERROR(AVERAGE('Presentation full'!T13,'Presentation full'!T27,'Presentation full'!T41,'Presentation full'!T55,'Presentation full'!T69,'Presentation full'!T83,'Presentation full'!T97,'Presentation full'!T111,'Presentation full'!T125,'Presentation full'!T139),"")</f>
        <v/>
      </c>
      <c r="W29" s="76" t="str">
        <f>IFERROR(AVERAGE('Presentation full'!U13,'Presentation full'!U27,'Presentation full'!U41,'Presentation full'!U55,'Presentation full'!U69,'Presentation full'!U83,'Presentation full'!U97,'Presentation full'!U111,'Presentation full'!U125,'Presentation full'!U139),"")</f>
        <v/>
      </c>
    </row>
    <row r="30" spans="1:24" s="37" customFormat="1" ht="15" x14ac:dyDescent="0.2">
      <c r="A30" s="65" t="s">
        <v>19</v>
      </c>
      <c r="B30" s="50">
        <f t="shared" si="5"/>
        <v>0</v>
      </c>
      <c r="C30" s="48" t="s">
        <v>9</v>
      </c>
      <c r="D30" s="76" t="str">
        <f>IFERROR(AVERAGE('Presentation full'!B14,'Presentation full'!B28,'Presentation full'!B42,'Presentation full'!B56,'Presentation full'!B70,'Presentation full'!B84,'Presentation full'!B98,'Presentation full'!B112,'Presentation full'!B126,'Presentation full'!B140),"")</f>
        <v/>
      </c>
      <c r="E30" s="76" t="str">
        <f>IFERROR(AVERAGE('Presentation full'!C14,'Presentation full'!C28,'Presentation full'!C42,'Presentation full'!C56,'Presentation full'!C70,'Presentation full'!C84,'Presentation full'!C98,'Presentation full'!C112,'Presentation full'!C126,'Presentation full'!C140),"")</f>
        <v/>
      </c>
      <c r="F30" s="76" t="str">
        <f>IFERROR(AVERAGE('Presentation full'!D14,'Presentation full'!D28,'Presentation full'!D42,'Presentation full'!D56,'Presentation full'!D70,'Presentation full'!D84,'Presentation full'!D98,'Presentation full'!D112,'Presentation full'!D126,'Presentation full'!D140),"")</f>
        <v/>
      </c>
      <c r="G30" s="76" t="str">
        <f>IFERROR(AVERAGE('Presentation full'!E14,'Presentation full'!E28,'Presentation full'!E42,'Presentation full'!E56,'Presentation full'!E70,'Presentation full'!E84,'Presentation full'!E98,'Presentation full'!E112,'Presentation full'!E126,'Presentation full'!E140),"")</f>
        <v/>
      </c>
      <c r="H30" s="76" t="str">
        <f>IFERROR(AVERAGE('Presentation full'!F14,'Presentation full'!F28,'Presentation full'!F42,'Presentation full'!F56,'Presentation full'!F70,'Presentation full'!F84,'Presentation full'!F98,'Presentation full'!F112,'Presentation full'!F126,'Presentation full'!F140),"")</f>
        <v/>
      </c>
      <c r="I30" s="76" t="str">
        <f>IFERROR(AVERAGE('Presentation full'!G14,'Presentation full'!G28,'Presentation full'!G42,'Presentation full'!G56,'Presentation full'!G70,'Presentation full'!G84,'Presentation full'!G98,'Presentation full'!G112,'Presentation full'!G126,'Presentation full'!G140),"")</f>
        <v/>
      </c>
      <c r="J30" s="76" t="str">
        <f>IFERROR(AVERAGE('Presentation full'!H14,'Presentation full'!H28,'Presentation full'!H42,'Presentation full'!H56,'Presentation full'!H70,'Presentation full'!H84,'Presentation full'!H98,'Presentation full'!H112,'Presentation full'!H126,'Presentation full'!H140),"")</f>
        <v/>
      </c>
      <c r="K30" s="76" t="str">
        <f>IFERROR(AVERAGE('Presentation full'!I14,'Presentation full'!I28,'Presentation full'!I42,'Presentation full'!I56,'Presentation full'!I70,'Presentation full'!I84,'Presentation full'!I98,'Presentation full'!I112,'Presentation full'!I126,'Presentation full'!I140),"")</f>
        <v/>
      </c>
      <c r="L30" s="76" t="str">
        <f>IFERROR(AVERAGE('Presentation full'!J14,'Presentation full'!J28,'Presentation full'!J42,'Presentation full'!J56,'Presentation full'!J70,'Presentation full'!J84,'Presentation full'!J98,'Presentation full'!J112,'Presentation full'!J126,'Presentation full'!J140),"")</f>
        <v/>
      </c>
      <c r="M30" s="76" t="str">
        <f>IFERROR(AVERAGE('Presentation full'!K14,'Presentation full'!K28,'Presentation full'!K42,'Presentation full'!K56,'Presentation full'!K70,'Presentation full'!K84,'Presentation full'!K98,'Presentation full'!K112,'Presentation full'!K126,'Presentation full'!K140),"")</f>
        <v/>
      </c>
      <c r="N30" s="76" t="str">
        <f>IFERROR(AVERAGE('Presentation full'!L14,'Presentation full'!L28,'Presentation full'!L42,'Presentation full'!L56,'Presentation full'!L70,'Presentation full'!L84,'Presentation full'!L98,'Presentation full'!L112,'Presentation full'!L126,'Presentation full'!L140),"")</f>
        <v/>
      </c>
      <c r="O30" s="76" t="str">
        <f>IFERROR(AVERAGE('Presentation full'!M14,'Presentation full'!M28,'Presentation full'!M42,'Presentation full'!M56,'Presentation full'!M70,'Presentation full'!M84,'Presentation full'!M98,'Presentation full'!M112,'Presentation full'!M126,'Presentation full'!M140),"")</f>
        <v/>
      </c>
      <c r="P30" s="76" t="str">
        <f>IFERROR(AVERAGE('Presentation full'!N14,'Presentation full'!N28,'Presentation full'!N42,'Presentation full'!N56,'Presentation full'!N70,'Presentation full'!N84,'Presentation full'!N98,'Presentation full'!N112,'Presentation full'!N126,'Presentation full'!N140),"")</f>
        <v/>
      </c>
      <c r="Q30" s="76" t="str">
        <f>IFERROR(AVERAGE('Presentation full'!O14,'Presentation full'!O28,'Presentation full'!O42,'Presentation full'!O56,'Presentation full'!O70,'Presentation full'!O84,'Presentation full'!O98,'Presentation full'!O112,'Presentation full'!O126,'Presentation full'!O140),"")</f>
        <v/>
      </c>
      <c r="R30" s="76" t="str">
        <f>IFERROR(AVERAGE('Presentation full'!P14,'Presentation full'!P28,'Presentation full'!P42,'Presentation full'!P56,'Presentation full'!P70,'Presentation full'!P84,'Presentation full'!P98,'Presentation full'!P112,'Presentation full'!P126,'Presentation full'!P140),"")</f>
        <v/>
      </c>
      <c r="S30" s="76" t="str">
        <f>IFERROR(AVERAGE('Presentation full'!Q14,'Presentation full'!Q28,'Presentation full'!Q42,'Presentation full'!Q56,'Presentation full'!Q70,'Presentation full'!Q84,'Presentation full'!Q98,'Presentation full'!Q112,'Presentation full'!Q126,'Presentation full'!Q140),"")</f>
        <v/>
      </c>
      <c r="T30" s="76" t="str">
        <f>IFERROR(AVERAGE('Presentation full'!R14,'Presentation full'!R28,'Presentation full'!R42,'Presentation full'!R56,'Presentation full'!R70,'Presentation full'!R84,'Presentation full'!R98,'Presentation full'!R112,'Presentation full'!R126,'Presentation full'!R140),"")</f>
        <v/>
      </c>
      <c r="U30" s="76" t="str">
        <f>IFERROR(AVERAGE('Presentation full'!S14,'Presentation full'!S28,'Presentation full'!S42,'Presentation full'!S56,'Presentation full'!S70,'Presentation full'!S84,'Presentation full'!S98,'Presentation full'!S112,'Presentation full'!S126,'Presentation full'!S140),"")</f>
        <v/>
      </c>
      <c r="V30" s="76" t="str">
        <f>IFERROR(AVERAGE('Presentation full'!T14,'Presentation full'!T28,'Presentation full'!T42,'Presentation full'!T56,'Presentation full'!T70,'Presentation full'!T84,'Presentation full'!T98,'Presentation full'!T112,'Presentation full'!T126,'Presentation full'!T140),"")</f>
        <v/>
      </c>
      <c r="W30" s="76" t="str">
        <f>IFERROR(AVERAGE('Presentation full'!U14,'Presentation full'!U28,'Presentation full'!U42,'Presentation full'!U56,'Presentation full'!U70,'Presentation full'!U84,'Presentation full'!U98,'Presentation full'!U112,'Presentation full'!U126,'Presentation full'!U140),"")</f>
        <v/>
      </c>
    </row>
    <row r="31" spans="1:24" s="37" customFormat="1" ht="15" x14ac:dyDescent="0.2">
      <c r="A31" s="65" t="s">
        <v>20</v>
      </c>
      <c r="B31" s="50">
        <f t="shared" si="5"/>
        <v>0</v>
      </c>
      <c r="C31" s="48" t="s">
        <v>9</v>
      </c>
      <c r="D31" s="76" t="str">
        <f>IFERROR(AVERAGE('Presentation full'!B15,'Presentation full'!B29,'Presentation full'!B43,'Presentation full'!B57,'Presentation full'!B71,'Presentation full'!B85,'Presentation full'!B99,'Presentation full'!B113,'Presentation full'!B127,'Presentation full'!B141),"")</f>
        <v/>
      </c>
      <c r="E31" s="76" t="str">
        <f>IFERROR(AVERAGE('Presentation full'!C15,'Presentation full'!C29,'Presentation full'!C43,'Presentation full'!C57,'Presentation full'!C71,'Presentation full'!C85,'Presentation full'!C99,'Presentation full'!C113,'Presentation full'!C127,'Presentation full'!C141),"")</f>
        <v/>
      </c>
      <c r="F31" s="76" t="str">
        <f>IFERROR(AVERAGE('Presentation full'!D15,'Presentation full'!D29,'Presentation full'!D43,'Presentation full'!D57,'Presentation full'!D71,'Presentation full'!D85,'Presentation full'!D99,'Presentation full'!D113,'Presentation full'!D127,'Presentation full'!D141),"")</f>
        <v/>
      </c>
      <c r="G31" s="76" t="str">
        <f>IFERROR(AVERAGE('Presentation full'!E15,'Presentation full'!E29,'Presentation full'!E43,'Presentation full'!E57,'Presentation full'!E71,'Presentation full'!E85,'Presentation full'!E99,'Presentation full'!E113,'Presentation full'!E127,'Presentation full'!E141),"")</f>
        <v/>
      </c>
      <c r="H31" s="76" t="str">
        <f>IFERROR(AVERAGE('Presentation full'!F15,'Presentation full'!F29,'Presentation full'!F43,'Presentation full'!F57,'Presentation full'!F71,'Presentation full'!F85,'Presentation full'!F99,'Presentation full'!F113,'Presentation full'!F127,'Presentation full'!F141),"")</f>
        <v/>
      </c>
      <c r="I31" s="76" t="str">
        <f>IFERROR(AVERAGE('Presentation full'!G15,'Presentation full'!G29,'Presentation full'!G43,'Presentation full'!G57,'Presentation full'!G71,'Presentation full'!G85,'Presentation full'!G99,'Presentation full'!G113,'Presentation full'!G127,'Presentation full'!G141),"")</f>
        <v/>
      </c>
      <c r="J31" s="76" t="str">
        <f>IFERROR(AVERAGE('Presentation full'!H15,'Presentation full'!H29,'Presentation full'!H43,'Presentation full'!H57,'Presentation full'!H71,'Presentation full'!H85,'Presentation full'!H99,'Presentation full'!H113,'Presentation full'!H127,'Presentation full'!H141),"")</f>
        <v/>
      </c>
      <c r="K31" s="76" t="str">
        <f>IFERROR(AVERAGE('Presentation full'!I15,'Presentation full'!I29,'Presentation full'!I43,'Presentation full'!I57,'Presentation full'!I71,'Presentation full'!I85,'Presentation full'!I99,'Presentation full'!I113,'Presentation full'!I127,'Presentation full'!I141),"")</f>
        <v/>
      </c>
      <c r="L31" s="76" t="str">
        <f>IFERROR(AVERAGE('Presentation full'!J15,'Presentation full'!J29,'Presentation full'!J43,'Presentation full'!J57,'Presentation full'!J71,'Presentation full'!J85,'Presentation full'!J99,'Presentation full'!J113,'Presentation full'!J127,'Presentation full'!J141),"")</f>
        <v/>
      </c>
      <c r="M31" s="76" t="str">
        <f>IFERROR(AVERAGE('Presentation full'!K15,'Presentation full'!K29,'Presentation full'!K43,'Presentation full'!K57,'Presentation full'!K71,'Presentation full'!K85,'Presentation full'!K99,'Presentation full'!K113,'Presentation full'!K127,'Presentation full'!K141),"")</f>
        <v/>
      </c>
      <c r="N31" s="76" t="str">
        <f>IFERROR(AVERAGE('Presentation full'!L15,'Presentation full'!L29,'Presentation full'!L43,'Presentation full'!L57,'Presentation full'!L71,'Presentation full'!L85,'Presentation full'!L99,'Presentation full'!L113,'Presentation full'!L127,'Presentation full'!L141),"")</f>
        <v/>
      </c>
      <c r="O31" s="76" t="str">
        <f>IFERROR(AVERAGE('Presentation full'!M15,'Presentation full'!M29,'Presentation full'!M43,'Presentation full'!M57,'Presentation full'!M71,'Presentation full'!M85,'Presentation full'!M99,'Presentation full'!M113,'Presentation full'!M127,'Presentation full'!M141),"")</f>
        <v/>
      </c>
      <c r="P31" s="76" t="str">
        <f>IFERROR(AVERAGE('Presentation full'!N15,'Presentation full'!N29,'Presentation full'!N43,'Presentation full'!N57,'Presentation full'!N71,'Presentation full'!N85,'Presentation full'!N99,'Presentation full'!N113,'Presentation full'!N127,'Presentation full'!N141),"")</f>
        <v/>
      </c>
      <c r="Q31" s="76" t="str">
        <f>IFERROR(AVERAGE('Presentation full'!O15,'Presentation full'!O29,'Presentation full'!O43,'Presentation full'!O57,'Presentation full'!O71,'Presentation full'!O85,'Presentation full'!O99,'Presentation full'!O113,'Presentation full'!O127,'Presentation full'!O141),"")</f>
        <v/>
      </c>
      <c r="R31" s="76" t="str">
        <f>IFERROR(AVERAGE('Presentation full'!P15,'Presentation full'!P29,'Presentation full'!P43,'Presentation full'!P57,'Presentation full'!P71,'Presentation full'!P85,'Presentation full'!P99,'Presentation full'!P113,'Presentation full'!P127,'Presentation full'!P141),"")</f>
        <v/>
      </c>
      <c r="S31" s="76" t="str">
        <f>IFERROR(AVERAGE('Presentation full'!Q15,'Presentation full'!Q29,'Presentation full'!Q43,'Presentation full'!Q57,'Presentation full'!Q71,'Presentation full'!Q85,'Presentation full'!Q99,'Presentation full'!Q113,'Presentation full'!Q127,'Presentation full'!Q141),"")</f>
        <v/>
      </c>
      <c r="T31" s="76" t="str">
        <f>IFERROR(AVERAGE('Presentation full'!R15,'Presentation full'!R29,'Presentation full'!R43,'Presentation full'!R57,'Presentation full'!R71,'Presentation full'!R85,'Presentation full'!R99,'Presentation full'!R113,'Presentation full'!R127,'Presentation full'!R141),"")</f>
        <v/>
      </c>
      <c r="U31" s="76" t="str">
        <f>IFERROR(AVERAGE('Presentation full'!S15,'Presentation full'!S29,'Presentation full'!S43,'Presentation full'!S57,'Presentation full'!S71,'Presentation full'!S85,'Presentation full'!S99,'Presentation full'!S113,'Presentation full'!S127,'Presentation full'!S141),"")</f>
        <v/>
      </c>
      <c r="V31" s="76" t="str">
        <f>IFERROR(AVERAGE('Presentation full'!T15,'Presentation full'!T29,'Presentation full'!T43,'Presentation full'!T57,'Presentation full'!T71,'Presentation full'!T85,'Presentation full'!T99,'Presentation full'!T113,'Presentation full'!T127,'Presentation full'!T141),"")</f>
        <v/>
      </c>
      <c r="W31" s="76" t="str">
        <f>IFERROR(AVERAGE('Presentation full'!U15,'Presentation full'!U29,'Presentation full'!U43,'Presentation full'!U57,'Presentation full'!U71,'Presentation full'!U85,'Presentation full'!U99,'Presentation full'!U113,'Presentation full'!U127,'Presentation full'!U141),"")</f>
        <v/>
      </c>
    </row>
    <row r="32" spans="1:24" s="37" customFormat="1" ht="15" x14ac:dyDescent="0.2">
      <c r="A32" s="65" t="s">
        <v>21</v>
      </c>
      <c r="B32" s="50">
        <f t="shared" si="5"/>
        <v>0</v>
      </c>
      <c r="C32" s="48" t="s">
        <v>9</v>
      </c>
      <c r="D32" s="76" t="str">
        <f>IFERROR(AVERAGE('Presentation full'!B16,'Presentation full'!B30,'Presentation full'!B44,'Presentation full'!B58,'Presentation full'!B72,'Presentation full'!B86,'Presentation full'!B100,'Presentation full'!B114,'Presentation full'!B128,'Presentation full'!B142),"")</f>
        <v/>
      </c>
      <c r="E32" s="76" t="str">
        <f>IFERROR(AVERAGE('Presentation full'!C16,'Presentation full'!C30,'Presentation full'!C44,'Presentation full'!C58,'Presentation full'!C72,'Presentation full'!C86,'Presentation full'!C100,'Presentation full'!C114,'Presentation full'!C128,'Presentation full'!C142),"")</f>
        <v/>
      </c>
      <c r="F32" s="76" t="str">
        <f>IFERROR(AVERAGE('Presentation full'!D16,'Presentation full'!D30,'Presentation full'!D44,'Presentation full'!D58,'Presentation full'!D72,'Presentation full'!D86,'Presentation full'!D100,'Presentation full'!D114,'Presentation full'!D128,'Presentation full'!D142),"")</f>
        <v/>
      </c>
      <c r="G32" s="76" t="str">
        <f>IFERROR(AVERAGE('Presentation full'!E16,'Presentation full'!E30,'Presentation full'!E44,'Presentation full'!E58,'Presentation full'!E72,'Presentation full'!E86,'Presentation full'!E100,'Presentation full'!E114,'Presentation full'!E128,'Presentation full'!E142),"")</f>
        <v/>
      </c>
      <c r="H32" s="76" t="str">
        <f>IFERROR(AVERAGE('Presentation full'!F16,'Presentation full'!F30,'Presentation full'!F44,'Presentation full'!F58,'Presentation full'!F72,'Presentation full'!F86,'Presentation full'!F100,'Presentation full'!F114,'Presentation full'!F128,'Presentation full'!F142),"")</f>
        <v/>
      </c>
      <c r="I32" s="76" t="str">
        <f>IFERROR(AVERAGE('Presentation full'!G16,'Presentation full'!G30,'Presentation full'!G44,'Presentation full'!G58,'Presentation full'!G72,'Presentation full'!G86,'Presentation full'!G100,'Presentation full'!G114,'Presentation full'!G128,'Presentation full'!G142),"")</f>
        <v/>
      </c>
      <c r="J32" s="76" t="str">
        <f>IFERROR(AVERAGE('Presentation full'!H16,'Presentation full'!H30,'Presentation full'!H44,'Presentation full'!H58,'Presentation full'!H72,'Presentation full'!H86,'Presentation full'!H100,'Presentation full'!H114,'Presentation full'!H128,'Presentation full'!H142),"")</f>
        <v/>
      </c>
      <c r="K32" s="76" t="str">
        <f>IFERROR(AVERAGE('Presentation full'!I16,'Presentation full'!I30,'Presentation full'!I44,'Presentation full'!I58,'Presentation full'!I72,'Presentation full'!I86,'Presentation full'!I100,'Presentation full'!I114,'Presentation full'!I128,'Presentation full'!I142),"")</f>
        <v/>
      </c>
      <c r="L32" s="76" t="str">
        <f>IFERROR(AVERAGE('Presentation full'!J16,'Presentation full'!J30,'Presentation full'!J44,'Presentation full'!J58,'Presentation full'!J72,'Presentation full'!J86,'Presentation full'!J100,'Presentation full'!J114,'Presentation full'!J128,'Presentation full'!J142),"")</f>
        <v/>
      </c>
      <c r="M32" s="76" t="str">
        <f>IFERROR(AVERAGE('Presentation full'!K16,'Presentation full'!K30,'Presentation full'!K44,'Presentation full'!K58,'Presentation full'!K72,'Presentation full'!K86,'Presentation full'!K100,'Presentation full'!K114,'Presentation full'!K128,'Presentation full'!K142),"")</f>
        <v/>
      </c>
      <c r="N32" s="76" t="str">
        <f>IFERROR(AVERAGE('Presentation full'!L16,'Presentation full'!L30,'Presentation full'!L44,'Presentation full'!L58,'Presentation full'!L72,'Presentation full'!L86,'Presentation full'!L100,'Presentation full'!L114,'Presentation full'!L128,'Presentation full'!L142),"")</f>
        <v/>
      </c>
      <c r="O32" s="76" t="str">
        <f>IFERROR(AVERAGE('Presentation full'!M16,'Presentation full'!M30,'Presentation full'!M44,'Presentation full'!M58,'Presentation full'!M72,'Presentation full'!M86,'Presentation full'!M100,'Presentation full'!M114,'Presentation full'!M128,'Presentation full'!M142),"")</f>
        <v/>
      </c>
      <c r="P32" s="76" t="str">
        <f>IFERROR(AVERAGE('Presentation full'!N16,'Presentation full'!N30,'Presentation full'!N44,'Presentation full'!N58,'Presentation full'!N72,'Presentation full'!N86,'Presentation full'!N100,'Presentation full'!N114,'Presentation full'!N128,'Presentation full'!N142),"")</f>
        <v/>
      </c>
      <c r="Q32" s="76" t="str">
        <f>IFERROR(AVERAGE('Presentation full'!O16,'Presentation full'!O30,'Presentation full'!O44,'Presentation full'!O58,'Presentation full'!O72,'Presentation full'!O86,'Presentation full'!O100,'Presentation full'!O114,'Presentation full'!O128,'Presentation full'!O142),"")</f>
        <v/>
      </c>
      <c r="R32" s="76" t="str">
        <f>IFERROR(AVERAGE('Presentation full'!P16,'Presentation full'!P30,'Presentation full'!P44,'Presentation full'!P58,'Presentation full'!P72,'Presentation full'!P86,'Presentation full'!P100,'Presentation full'!P114,'Presentation full'!P128,'Presentation full'!P142),"")</f>
        <v/>
      </c>
      <c r="S32" s="76" t="str">
        <f>IFERROR(AVERAGE('Presentation full'!Q16,'Presentation full'!Q30,'Presentation full'!Q44,'Presentation full'!Q58,'Presentation full'!Q72,'Presentation full'!Q86,'Presentation full'!Q100,'Presentation full'!Q114,'Presentation full'!Q128,'Presentation full'!Q142),"")</f>
        <v/>
      </c>
      <c r="T32" s="76" t="str">
        <f>IFERROR(AVERAGE('Presentation full'!R16,'Presentation full'!R30,'Presentation full'!R44,'Presentation full'!R58,'Presentation full'!R72,'Presentation full'!R86,'Presentation full'!R100,'Presentation full'!R114,'Presentation full'!R128,'Presentation full'!R142),"")</f>
        <v/>
      </c>
      <c r="U32" s="76" t="str">
        <f>IFERROR(AVERAGE('Presentation full'!S16,'Presentation full'!S30,'Presentation full'!S44,'Presentation full'!S58,'Presentation full'!S72,'Presentation full'!S86,'Presentation full'!S100,'Presentation full'!S114,'Presentation full'!S128,'Presentation full'!S142),"")</f>
        <v/>
      </c>
      <c r="V32" s="76" t="str">
        <f>IFERROR(AVERAGE('Presentation full'!T16,'Presentation full'!T30,'Presentation full'!T44,'Presentation full'!T58,'Presentation full'!T72,'Presentation full'!T86,'Presentation full'!T100,'Presentation full'!T114,'Presentation full'!T128,'Presentation full'!T142),"")</f>
        <v/>
      </c>
      <c r="W32" s="76" t="str">
        <f>IFERROR(AVERAGE('Presentation full'!U16,'Presentation full'!U30,'Presentation full'!U44,'Presentation full'!U58,'Presentation full'!U72,'Presentation full'!U86,'Presentation full'!U100,'Presentation full'!U114,'Presentation full'!U128,'Presentation full'!U142),"")</f>
        <v/>
      </c>
    </row>
    <row r="33" spans="1:23" s="37" customFormat="1" thickBot="1" x14ac:dyDescent="0.25">
      <c r="A33" s="68" t="s">
        <v>22</v>
      </c>
      <c r="B33" s="50">
        <f t="shared" si="5"/>
        <v>0</v>
      </c>
      <c r="C33" s="48" t="s">
        <v>9</v>
      </c>
      <c r="D33" s="76" t="str">
        <f>IFERROR(AVERAGE('Presentation full'!B17,'Presentation full'!B31,'Presentation full'!B45,'Presentation full'!B59,'Presentation full'!B73,'Presentation full'!B87,'Presentation full'!B101,'Presentation full'!B115,'Presentation full'!B129,'Presentation full'!B143),"")</f>
        <v/>
      </c>
      <c r="E33" s="76" t="str">
        <f>IFERROR(AVERAGE('Presentation full'!C17,'Presentation full'!C31,'Presentation full'!C45,'Presentation full'!C59,'Presentation full'!C73,'Presentation full'!C87,'Presentation full'!C101,'Presentation full'!C115,'Presentation full'!C129,'Presentation full'!C143),"")</f>
        <v/>
      </c>
      <c r="F33" s="76" t="str">
        <f>IFERROR(AVERAGE('Presentation full'!D17,'Presentation full'!D31,'Presentation full'!D45,'Presentation full'!D59,'Presentation full'!D73,'Presentation full'!D87,'Presentation full'!D101,'Presentation full'!D115,'Presentation full'!D129,'Presentation full'!D143),"")</f>
        <v/>
      </c>
      <c r="G33" s="76" t="str">
        <f>IFERROR(AVERAGE('Presentation full'!E17,'Presentation full'!E31,'Presentation full'!E45,'Presentation full'!E59,'Presentation full'!E73,'Presentation full'!E87,'Presentation full'!E101,'Presentation full'!E115,'Presentation full'!E129,'Presentation full'!E143),"")</f>
        <v/>
      </c>
      <c r="H33" s="76" t="str">
        <f>IFERROR(AVERAGE('Presentation full'!F17,'Presentation full'!F31,'Presentation full'!F45,'Presentation full'!F59,'Presentation full'!F73,'Presentation full'!F87,'Presentation full'!F101,'Presentation full'!F115,'Presentation full'!F129,'Presentation full'!F143),"")</f>
        <v/>
      </c>
      <c r="I33" s="76" t="str">
        <f>IFERROR(AVERAGE('Presentation full'!G17,'Presentation full'!G31,'Presentation full'!G45,'Presentation full'!G59,'Presentation full'!G73,'Presentation full'!G87,'Presentation full'!G101,'Presentation full'!G115,'Presentation full'!G129,'Presentation full'!G143),"")</f>
        <v/>
      </c>
      <c r="J33" s="76" t="str">
        <f>IFERROR(AVERAGE('Presentation full'!H17,'Presentation full'!H31,'Presentation full'!H45,'Presentation full'!H59,'Presentation full'!H73,'Presentation full'!H87,'Presentation full'!H101,'Presentation full'!H115,'Presentation full'!H129,'Presentation full'!H143),"")</f>
        <v/>
      </c>
      <c r="K33" s="76" t="str">
        <f>IFERROR(AVERAGE('Presentation full'!I17,'Presentation full'!I31,'Presentation full'!I45,'Presentation full'!I59,'Presentation full'!I73,'Presentation full'!I87,'Presentation full'!I101,'Presentation full'!I115,'Presentation full'!I129,'Presentation full'!I143),"")</f>
        <v/>
      </c>
      <c r="L33" s="76" t="str">
        <f>IFERROR(AVERAGE('Presentation full'!J17,'Presentation full'!J31,'Presentation full'!J45,'Presentation full'!J59,'Presentation full'!J73,'Presentation full'!J87,'Presentation full'!J101,'Presentation full'!J115,'Presentation full'!J129,'Presentation full'!J143),"")</f>
        <v/>
      </c>
      <c r="M33" s="76" t="str">
        <f>IFERROR(AVERAGE('Presentation full'!K17,'Presentation full'!K31,'Presentation full'!K45,'Presentation full'!K59,'Presentation full'!K73,'Presentation full'!K87,'Presentation full'!K101,'Presentation full'!K115,'Presentation full'!K129,'Presentation full'!K143),"")</f>
        <v/>
      </c>
      <c r="N33" s="76" t="str">
        <f>IFERROR(AVERAGE('Presentation full'!L17,'Presentation full'!L31,'Presentation full'!L45,'Presentation full'!L59,'Presentation full'!L73,'Presentation full'!L87,'Presentation full'!L101,'Presentation full'!L115,'Presentation full'!L129,'Presentation full'!L143),"")</f>
        <v/>
      </c>
      <c r="O33" s="76" t="str">
        <f>IFERROR(AVERAGE('Presentation full'!M17,'Presentation full'!M31,'Presentation full'!M45,'Presentation full'!M59,'Presentation full'!M73,'Presentation full'!M87,'Presentation full'!M101,'Presentation full'!M115,'Presentation full'!M129,'Presentation full'!M143),"")</f>
        <v/>
      </c>
      <c r="P33" s="76" t="str">
        <f>IFERROR(AVERAGE('Presentation full'!N17,'Presentation full'!N31,'Presentation full'!N45,'Presentation full'!N59,'Presentation full'!N73,'Presentation full'!N87,'Presentation full'!N101,'Presentation full'!N115,'Presentation full'!N129,'Presentation full'!N143),"")</f>
        <v/>
      </c>
      <c r="Q33" s="76" t="str">
        <f>IFERROR(AVERAGE('Presentation full'!O17,'Presentation full'!O31,'Presentation full'!O45,'Presentation full'!O59,'Presentation full'!O73,'Presentation full'!O87,'Presentation full'!O101,'Presentation full'!O115,'Presentation full'!O129,'Presentation full'!O143),"")</f>
        <v/>
      </c>
      <c r="R33" s="76" t="str">
        <f>IFERROR(AVERAGE('Presentation full'!P17,'Presentation full'!P31,'Presentation full'!P45,'Presentation full'!P59,'Presentation full'!P73,'Presentation full'!P87,'Presentation full'!P101,'Presentation full'!P115,'Presentation full'!P129,'Presentation full'!P143),"")</f>
        <v/>
      </c>
      <c r="S33" s="76" t="str">
        <f>IFERROR(AVERAGE('Presentation full'!Q17,'Presentation full'!Q31,'Presentation full'!Q45,'Presentation full'!Q59,'Presentation full'!Q73,'Presentation full'!Q87,'Presentation full'!Q101,'Presentation full'!Q115,'Presentation full'!Q129,'Presentation full'!Q143),"")</f>
        <v/>
      </c>
      <c r="T33" s="76" t="str">
        <f>IFERROR(AVERAGE('Presentation full'!R17,'Presentation full'!R31,'Presentation full'!R45,'Presentation full'!R59,'Presentation full'!R73,'Presentation full'!R87,'Presentation full'!R101,'Presentation full'!R115,'Presentation full'!R129,'Presentation full'!R143),"")</f>
        <v/>
      </c>
      <c r="U33" s="76" t="str">
        <f>IFERROR(AVERAGE('Presentation full'!S17,'Presentation full'!S31,'Presentation full'!S45,'Presentation full'!S59,'Presentation full'!S73,'Presentation full'!S87,'Presentation full'!S101,'Presentation full'!S115,'Presentation full'!S129,'Presentation full'!S143),"")</f>
        <v/>
      </c>
      <c r="V33" s="76" t="str">
        <f>IFERROR(AVERAGE('Presentation full'!T17,'Presentation full'!T31,'Presentation full'!T45,'Presentation full'!T59,'Presentation full'!T73,'Presentation full'!T87,'Presentation full'!T101,'Presentation full'!T115,'Presentation full'!T129,'Presentation full'!T143),"")</f>
        <v/>
      </c>
      <c r="W33" s="76" t="str">
        <f>IFERROR(AVERAGE('Presentation full'!U17,'Presentation full'!U31,'Presentation full'!U45,'Presentation full'!U59,'Presentation full'!U73,'Presentation full'!U87,'Presentation full'!U101,'Presentation full'!U115,'Presentation full'!U129,'Presentation full'!U143),"")</f>
        <v/>
      </c>
    </row>
  </sheetData>
  <sheetProtection formatColumns="0" formatRows="0" selectLockedCells="1"/>
  <dataValidations count="1">
    <dataValidation type="whole" allowBlank="1" showInputMessage="1" showErrorMessage="1" sqref="D19:W19" xr:uid="{2826D03D-2C00-46A0-BA62-DD708CA1D425}">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11E9-9A11-482C-8517-98C7A3B304E3}">
  <sheetPr>
    <tabColor theme="9"/>
  </sheetPr>
  <dimension ref="A1:AQ27"/>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166</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133</v>
      </c>
      <c r="B4" s="105" t="s">
        <v>131</v>
      </c>
      <c r="C4" s="13">
        <f>MAX(D24:AQ24)</f>
        <v>0</v>
      </c>
    </row>
    <row r="5" spans="1:43" ht="16.5" thickTop="1" thickBot="1" x14ac:dyDescent="0.3">
      <c r="A5" s="107" t="s">
        <v>134</v>
      </c>
      <c r="B5" s="105" t="s">
        <v>132</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release)'!C35</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Table17[[#This Row],[Unit Price 01]]*Table17[[#This Row],[Quantity]]</f>
        <v>0</v>
      </c>
      <c r="F8" s="26"/>
      <c r="G8" s="27">
        <f>Table17[[#This Row],[Unit Price 02]]*Table17[[#This Row],[Quantity]]</f>
        <v>0</v>
      </c>
      <c r="H8" s="26"/>
      <c r="I8" s="27">
        <f>Table17[[#This Row],[Unit Price 03]]*Table17[[#This Row],[Quantity]]</f>
        <v>0</v>
      </c>
      <c r="J8" s="26"/>
      <c r="K8" s="27">
        <f>Table17[[#This Row],[Unit Price 04]]*Table17[[#This Row],[Quantity]]</f>
        <v>0</v>
      </c>
      <c r="L8" s="26"/>
      <c r="M8" s="27">
        <f>Table17[[#This Row],[Unit Price 05]]*Table17[[#This Row],[Quantity]]</f>
        <v>0</v>
      </c>
      <c r="N8" s="26"/>
      <c r="O8" s="27">
        <f>Table17[[#This Row],[Unit Price 06]]*Table17[[#This Row],[Quantity]]</f>
        <v>0</v>
      </c>
      <c r="P8" s="28"/>
      <c r="Q8" s="27">
        <f>Table17[[#This Row],[Unit Price 07]]*Table17[[#This Row],[Quantity]]</f>
        <v>0</v>
      </c>
      <c r="R8" s="28"/>
      <c r="S8" s="27">
        <f>Table17[[#This Row],[Unit Price 08]]*Table17[[#This Row],[Quantity]]</f>
        <v>0</v>
      </c>
      <c r="T8" s="28"/>
      <c r="U8" s="27">
        <f>Table17[[#This Row],[Unit Price 09]]*Table17[[#This Row],[Quantity]]</f>
        <v>0</v>
      </c>
      <c r="V8" s="28"/>
      <c r="W8" s="27">
        <f>Table17[[#This Row],[Unit Price 10]]*Table17[[#This Row],[Quantity]]</f>
        <v>0</v>
      </c>
      <c r="X8" s="28"/>
      <c r="Y8" s="27">
        <f>Table17[[#This Row],[Unit Price 11]]*Table17[[#This Row],[Quantity]]</f>
        <v>0</v>
      </c>
      <c r="Z8" s="28"/>
      <c r="AA8" s="27">
        <f>Table17[[#This Row],[Unit Price 12]]*Table17[[#This Row],[Quantity]]</f>
        <v>0</v>
      </c>
      <c r="AB8" s="28"/>
      <c r="AC8" s="27">
        <f>Table17[[#This Row],[Unit Price 13]]*Table17[[#This Row],[Quantity]]</f>
        <v>0</v>
      </c>
      <c r="AD8" s="28"/>
      <c r="AE8" s="27">
        <f>Table17[[#This Row],[Unit Price 14]]*Table17[[#This Row],[Quantity]]</f>
        <v>0</v>
      </c>
      <c r="AF8" s="28"/>
      <c r="AG8" s="27">
        <f>Table17[[#This Row],[Unit Price 15]]*Table17[[#This Row],[Quantity]]</f>
        <v>0</v>
      </c>
      <c r="AH8" s="28"/>
      <c r="AI8" s="27">
        <f>Table17[[#This Row],[Unit Price 15]]*Table17[[#This Row],[Quantity]]</f>
        <v>0</v>
      </c>
      <c r="AJ8" s="28"/>
      <c r="AK8" s="27">
        <f>Table17[[#This Row],[Unit Price 15]]*Table17[[#This Row],[Quantity]]</f>
        <v>0</v>
      </c>
      <c r="AL8" s="28"/>
      <c r="AM8" s="27">
        <f>Table17[[#This Row],[Unit Price 15]]*Table17[[#This Row],[Quantity]]</f>
        <v>0</v>
      </c>
      <c r="AN8" s="28"/>
      <c r="AO8" s="27">
        <f>Table17[[#This Row],[Unit Price 15]]*Table17[[#This Row],[Quantity]]</f>
        <v>0</v>
      </c>
      <c r="AP8" s="28"/>
      <c r="AQ8" s="27">
        <f>Table17[[#This Row],[Unit Price 15]]*Table17[[#This Row],[Quantity]]</f>
        <v>0</v>
      </c>
    </row>
    <row r="9" spans="1:43" x14ac:dyDescent="0.25">
      <c r="A9" s="7">
        <v>2</v>
      </c>
      <c r="B9" s="29"/>
      <c r="C9" s="25"/>
      <c r="D9" s="26"/>
      <c r="E9" s="27">
        <f>Table17[[#This Row],[Unit Price 01]]*Table17[[#This Row],[Quantity]]</f>
        <v>0</v>
      </c>
      <c r="F9" s="26"/>
      <c r="G9" s="27">
        <f>Table17[[#This Row],[Unit Price 02]]*Table17[[#This Row],[Quantity]]</f>
        <v>0</v>
      </c>
      <c r="H9" s="26"/>
      <c r="I9" s="27">
        <f>Table17[[#This Row],[Unit Price 03]]*Table17[[#This Row],[Quantity]]</f>
        <v>0</v>
      </c>
      <c r="J9" s="26"/>
      <c r="K9" s="27">
        <f>Table17[[#This Row],[Unit Price 04]]*Table17[[#This Row],[Quantity]]</f>
        <v>0</v>
      </c>
      <c r="L9" s="26"/>
      <c r="M9" s="27">
        <f>Table17[[#This Row],[Unit Price 05]]*Table17[[#This Row],[Quantity]]</f>
        <v>0</v>
      </c>
      <c r="N9" s="26"/>
      <c r="O9" s="27">
        <f>Table17[[#This Row],[Unit Price 06]]*Table17[[#This Row],[Quantity]]</f>
        <v>0</v>
      </c>
      <c r="P9" s="28"/>
      <c r="Q9" s="27">
        <f>Table17[[#This Row],[Unit Price 07]]*Table17[[#This Row],[Quantity]]</f>
        <v>0</v>
      </c>
      <c r="R9" s="28"/>
      <c r="S9" s="27">
        <f>Table17[[#This Row],[Unit Price 08]]*Table17[[#This Row],[Quantity]]</f>
        <v>0</v>
      </c>
      <c r="T9" s="28"/>
      <c r="U9" s="27">
        <f>Table17[[#This Row],[Unit Price 09]]*Table17[[#This Row],[Quantity]]</f>
        <v>0</v>
      </c>
      <c r="V9" s="28"/>
      <c r="W9" s="27">
        <f>Table17[[#This Row],[Unit Price 10]]*Table17[[#This Row],[Quantity]]</f>
        <v>0</v>
      </c>
      <c r="X9" s="28"/>
      <c r="Y9" s="27">
        <f>Table17[[#This Row],[Unit Price 11]]*Table17[[#This Row],[Quantity]]</f>
        <v>0</v>
      </c>
      <c r="Z9" s="28"/>
      <c r="AA9" s="27">
        <f>Table17[[#This Row],[Unit Price 12]]*Table17[[#This Row],[Quantity]]</f>
        <v>0</v>
      </c>
      <c r="AB9" s="28"/>
      <c r="AC9" s="27">
        <f>Table17[[#This Row],[Unit Price 13]]*Table17[[#This Row],[Quantity]]</f>
        <v>0</v>
      </c>
      <c r="AD9" s="28"/>
      <c r="AE9" s="27">
        <f>Table17[[#This Row],[Unit Price 14]]*Table17[[#This Row],[Quantity]]</f>
        <v>0</v>
      </c>
      <c r="AF9" s="28"/>
      <c r="AG9" s="27">
        <f>Table17[[#This Row],[Unit Price 15]]*Table17[[#This Row],[Quantity]]</f>
        <v>0</v>
      </c>
      <c r="AH9" s="28"/>
      <c r="AI9" s="27">
        <f>Table17[[#This Row],[Unit Price 15]]*Table17[[#This Row],[Quantity]]</f>
        <v>0</v>
      </c>
      <c r="AJ9" s="28"/>
      <c r="AK9" s="27">
        <f>Table17[[#This Row],[Unit Price 15]]*Table17[[#This Row],[Quantity]]</f>
        <v>0</v>
      </c>
      <c r="AL9" s="28"/>
      <c r="AM9" s="27">
        <f>Table17[[#This Row],[Unit Price 15]]*Table17[[#This Row],[Quantity]]</f>
        <v>0</v>
      </c>
      <c r="AN9" s="28"/>
      <c r="AO9" s="27">
        <f>Table17[[#This Row],[Unit Price 15]]*Table17[[#This Row],[Quantity]]</f>
        <v>0</v>
      </c>
      <c r="AP9" s="28"/>
      <c r="AQ9" s="27">
        <f>Table17[[#This Row],[Unit Price 15]]*Table17[[#This Row],[Quantity]]</f>
        <v>0</v>
      </c>
    </row>
    <row r="10" spans="1:43" x14ac:dyDescent="0.25">
      <c r="A10" s="7">
        <v>3</v>
      </c>
      <c r="B10" s="29"/>
      <c r="C10" s="25"/>
      <c r="D10" s="26"/>
      <c r="E10" s="27">
        <f>Table17[[#This Row],[Unit Price 01]]*Table17[[#This Row],[Quantity]]</f>
        <v>0</v>
      </c>
      <c r="F10" s="26"/>
      <c r="G10" s="27">
        <f>Table17[[#This Row],[Unit Price 02]]*Table17[[#This Row],[Quantity]]</f>
        <v>0</v>
      </c>
      <c r="H10" s="26"/>
      <c r="I10" s="27">
        <f>Table17[[#This Row],[Unit Price 03]]*Table17[[#This Row],[Quantity]]</f>
        <v>0</v>
      </c>
      <c r="J10" s="26"/>
      <c r="K10" s="27">
        <f>Table17[[#This Row],[Unit Price 04]]*Table17[[#This Row],[Quantity]]</f>
        <v>0</v>
      </c>
      <c r="L10" s="26"/>
      <c r="M10" s="27">
        <f>Table17[[#This Row],[Unit Price 05]]*Table17[[#This Row],[Quantity]]</f>
        <v>0</v>
      </c>
      <c r="N10" s="26"/>
      <c r="O10" s="27">
        <f>Table17[[#This Row],[Unit Price 06]]*Table17[[#This Row],[Quantity]]</f>
        <v>0</v>
      </c>
      <c r="P10" s="28"/>
      <c r="Q10" s="27">
        <f>Table17[[#This Row],[Unit Price 07]]*Table17[[#This Row],[Quantity]]</f>
        <v>0</v>
      </c>
      <c r="R10" s="28"/>
      <c r="S10" s="27">
        <f>Table17[[#This Row],[Unit Price 08]]*Table17[[#This Row],[Quantity]]</f>
        <v>0</v>
      </c>
      <c r="T10" s="28"/>
      <c r="U10" s="27">
        <f>Table17[[#This Row],[Unit Price 09]]*Table17[[#This Row],[Quantity]]</f>
        <v>0</v>
      </c>
      <c r="V10" s="28"/>
      <c r="W10" s="27">
        <f>Table17[[#This Row],[Unit Price 10]]*Table17[[#This Row],[Quantity]]</f>
        <v>0</v>
      </c>
      <c r="X10" s="28"/>
      <c r="Y10" s="27">
        <f>Table17[[#This Row],[Unit Price 11]]*Table17[[#This Row],[Quantity]]</f>
        <v>0</v>
      </c>
      <c r="Z10" s="28"/>
      <c r="AA10" s="27">
        <f>Table17[[#This Row],[Unit Price 12]]*Table17[[#This Row],[Quantity]]</f>
        <v>0</v>
      </c>
      <c r="AB10" s="28"/>
      <c r="AC10" s="27">
        <f>Table17[[#This Row],[Unit Price 13]]*Table17[[#This Row],[Quantity]]</f>
        <v>0</v>
      </c>
      <c r="AD10" s="28"/>
      <c r="AE10" s="27">
        <f>Table17[[#This Row],[Unit Price 14]]*Table17[[#This Row],[Quantity]]</f>
        <v>0</v>
      </c>
      <c r="AF10" s="28"/>
      <c r="AG10" s="27">
        <f>Table17[[#This Row],[Unit Price 15]]*Table17[[#This Row],[Quantity]]</f>
        <v>0</v>
      </c>
      <c r="AH10" s="28"/>
      <c r="AI10" s="27">
        <f>Table17[[#This Row],[Unit Price 15]]*Table17[[#This Row],[Quantity]]</f>
        <v>0</v>
      </c>
      <c r="AJ10" s="28"/>
      <c r="AK10" s="27">
        <f>Table17[[#This Row],[Unit Price 15]]*Table17[[#This Row],[Quantity]]</f>
        <v>0</v>
      </c>
      <c r="AL10" s="28"/>
      <c r="AM10" s="27">
        <f>Table17[[#This Row],[Unit Price 15]]*Table17[[#This Row],[Quantity]]</f>
        <v>0</v>
      </c>
      <c r="AN10" s="28"/>
      <c r="AO10" s="27">
        <f>Table17[[#This Row],[Unit Price 15]]*Table17[[#This Row],[Quantity]]</f>
        <v>0</v>
      </c>
      <c r="AP10" s="28"/>
      <c r="AQ10" s="27">
        <f>Table17[[#This Row],[Unit Price 15]]*Table17[[#This Row],[Quantity]]</f>
        <v>0</v>
      </c>
    </row>
    <row r="11" spans="1:43" x14ac:dyDescent="0.25">
      <c r="A11" s="7">
        <v>4</v>
      </c>
      <c r="B11" s="29"/>
      <c r="C11" s="25"/>
      <c r="D11" s="26"/>
      <c r="E11" s="27">
        <f>Table17[[#This Row],[Unit Price 01]]*Table17[[#This Row],[Quantity]]</f>
        <v>0</v>
      </c>
      <c r="F11" s="26"/>
      <c r="G11" s="27">
        <f>Table17[[#This Row],[Unit Price 02]]*Table17[[#This Row],[Quantity]]</f>
        <v>0</v>
      </c>
      <c r="H11" s="26"/>
      <c r="I11" s="27">
        <f>Table17[[#This Row],[Unit Price 03]]*Table17[[#This Row],[Quantity]]</f>
        <v>0</v>
      </c>
      <c r="J11" s="26"/>
      <c r="K11" s="27">
        <f>Table17[[#This Row],[Unit Price 04]]*Table17[[#This Row],[Quantity]]</f>
        <v>0</v>
      </c>
      <c r="L11" s="26"/>
      <c r="M11" s="27">
        <f>Table17[[#This Row],[Unit Price 05]]*Table17[[#This Row],[Quantity]]</f>
        <v>0</v>
      </c>
      <c r="N11" s="26"/>
      <c r="O11" s="27">
        <f>Table17[[#This Row],[Unit Price 06]]*Table17[[#This Row],[Quantity]]</f>
        <v>0</v>
      </c>
      <c r="P11" s="28"/>
      <c r="Q11" s="27">
        <f>Table17[[#This Row],[Unit Price 07]]*Table17[[#This Row],[Quantity]]</f>
        <v>0</v>
      </c>
      <c r="R11" s="28"/>
      <c r="S11" s="27">
        <f>Table17[[#This Row],[Unit Price 08]]*Table17[[#This Row],[Quantity]]</f>
        <v>0</v>
      </c>
      <c r="T11" s="28"/>
      <c r="U11" s="27">
        <f>Table17[[#This Row],[Unit Price 09]]*Table17[[#This Row],[Quantity]]</f>
        <v>0</v>
      </c>
      <c r="V11" s="28"/>
      <c r="W11" s="27">
        <f>Table17[[#This Row],[Unit Price 10]]*Table17[[#This Row],[Quantity]]</f>
        <v>0</v>
      </c>
      <c r="X11" s="28"/>
      <c r="Y11" s="27">
        <f>Table17[[#This Row],[Unit Price 11]]*Table17[[#This Row],[Quantity]]</f>
        <v>0</v>
      </c>
      <c r="Z11" s="28"/>
      <c r="AA11" s="27">
        <f>Table17[[#This Row],[Unit Price 12]]*Table17[[#This Row],[Quantity]]</f>
        <v>0</v>
      </c>
      <c r="AB11" s="28"/>
      <c r="AC11" s="27">
        <f>Table17[[#This Row],[Unit Price 13]]*Table17[[#This Row],[Quantity]]</f>
        <v>0</v>
      </c>
      <c r="AD11" s="28"/>
      <c r="AE11" s="27">
        <f>Table17[[#This Row],[Unit Price 14]]*Table17[[#This Row],[Quantity]]</f>
        <v>0</v>
      </c>
      <c r="AF11" s="28"/>
      <c r="AG11" s="27">
        <f>Table17[[#This Row],[Unit Price 15]]*Table17[[#This Row],[Quantity]]</f>
        <v>0</v>
      </c>
      <c r="AH11" s="28"/>
      <c r="AI11" s="27">
        <f>Table17[[#This Row],[Unit Price 15]]*Table17[[#This Row],[Quantity]]</f>
        <v>0</v>
      </c>
      <c r="AJ11" s="28"/>
      <c r="AK11" s="27">
        <f>Table17[[#This Row],[Unit Price 15]]*Table17[[#This Row],[Quantity]]</f>
        <v>0</v>
      </c>
      <c r="AL11" s="28"/>
      <c r="AM11" s="27">
        <f>Table17[[#This Row],[Unit Price 15]]*Table17[[#This Row],[Quantity]]</f>
        <v>0</v>
      </c>
      <c r="AN11" s="28"/>
      <c r="AO11" s="27">
        <f>Table17[[#This Row],[Unit Price 15]]*Table17[[#This Row],[Quantity]]</f>
        <v>0</v>
      </c>
      <c r="AP11" s="28"/>
      <c r="AQ11" s="27">
        <f>Table17[[#This Row],[Unit Price 15]]*Table17[[#This Row],[Quantity]]</f>
        <v>0</v>
      </c>
    </row>
    <row r="12" spans="1:43" x14ac:dyDescent="0.25">
      <c r="A12" s="7">
        <v>5</v>
      </c>
      <c r="B12" s="29"/>
      <c r="C12" s="25"/>
      <c r="D12" s="26"/>
      <c r="E12" s="27">
        <f>Table17[[#This Row],[Unit Price 01]]*Table17[[#This Row],[Quantity]]</f>
        <v>0</v>
      </c>
      <c r="F12" s="26"/>
      <c r="G12" s="27">
        <f>Table17[[#This Row],[Unit Price 02]]*Table17[[#This Row],[Quantity]]</f>
        <v>0</v>
      </c>
      <c r="H12" s="26"/>
      <c r="I12" s="27">
        <f>Table17[[#This Row],[Unit Price 03]]*Table17[[#This Row],[Quantity]]</f>
        <v>0</v>
      </c>
      <c r="J12" s="26"/>
      <c r="K12" s="27">
        <f>Table17[[#This Row],[Unit Price 04]]*Table17[[#This Row],[Quantity]]</f>
        <v>0</v>
      </c>
      <c r="L12" s="26"/>
      <c r="M12" s="27">
        <f>Table17[[#This Row],[Unit Price 05]]*Table17[[#This Row],[Quantity]]</f>
        <v>0</v>
      </c>
      <c r="N12" s="26"/>
      <c r="O12" s="27">
        <f>Table17[[#This Row],[Unit Price 06]]*Table17[[#This Row],[Quantity]]</f>
        <v>0</v>
      </c>
      <c r="P12" s="28"/>
      <c r="Q12" s="27">
        <f>Table17[[#This Row],[Unit Price 07]]*Table17[[#This Row],[Quantity]]</f>
        <v>0</v>
      </c>
      <c r="R12" s="28"/>
      <c r="S12" s="27">
        <f>Table17[[#This Row],[Unit Price 08]]*Table17[[#This Row],[Quantity]]</f>
        <v>0</v>
      </c>
      <c r="T12" s="28"/>
      <c r="U12" s="27">
        <f>Table17[[#This Row],[Unit Price 09]]*Table17[[#This Row],[Quantity]]</f>
        <v>0</v>
      </c>
      <c r="V12" s="28"/>
      <c r="W12" s="27">
        <f>Table17[[#This Row],[Unit Price 10]]*Table17[[#This Row],[Quantity]]</f>
        <v>0</v>
      </c>
      <c r="X12" s="28"/>
      <c r="Y12" s="27">
        <f>Table17[[#This Row],[Unit Price 11]]*Table17[[#This Row],[Quantity]]</f>
        <v>0</v>
      </c>
      <c r="Z12" s="28"/>
      <c r="AA12" s="27">
        <f>Table17[[#This Row],[Unit Price 12]]*Table17[[#This Row],[Quantity]]</f>
        <v>0</v>
      </c>
      <c r="AB12" s="28"/>
      <c r="AC12" s="27">
        <f>Table17[[#This Row],[Unit Price 13]]*Table17[[#This Row],[Quantity]]</f>
        <v>0</v>
      </c>
      <c r="AD12" s="28"/>
      <c r="AE12" s="27">
        <f>Table17[[#This Row],[Unit Price 14]]*Table17[[#This Row],[Quantity]]</f>
        <v>0</v>
      </c>
      <c r="AF12" s="28"/>
      <c r="AG12" s="27">
        <f>Table17[[#This Row],[Unit Price 15]]*Table17[[#This Row],[Quantity]]</f>
        <v>0</v>
      </c>
      <c r="AH12" s="28"/>
      <c r="AI12" s="27">
        <f>Table17[[#This Row],[Unit Price 15]]*Table17[[#This Row],[Quantity]]</f>
        <v>0</v>
      </c>
      <c r="AJ12" s="28"/>
      <c r="AK12" s="27">
        <f>Table17[[#This Row],[Unit Price 15]]*Table17[[#This Row],[Quantity]]</f>
        <v>0</v>
      </c>
      <c r="AL12" s="28"/>
      <c r="AM12" s="27">
        <f>Table17[[#This Row],[Unit Price 15]]*Table17[[#This Row],[Quantity]]</f>
        <v>0</v>
      </c>
      <c r="AN12" s="28"/>
      <c r="AO12" s="27">
        <f>Table17[[#This Row],[Unit Price 15]]*Table17[[#This Row],[Quantity]]</f>
        <v>0</v>
      </c>
      <c r="AP12" s="28"/>
      <c r="AQ12" s="27">
        <f>Table17[[#This Row],[Unit Price 15]]*Table17[[#This Row],[Quantity]]</f>
        <v>0</v>
      </c>
    </row>
    <row r="13" spans="1:43" x14ac:dyDescent="0.25">
      <c r="A13" s="7">
        <v>6</v>
      </c>
      <c r="B13" s="29"/>
      <c r="C13" s="25"/>
      <c r="D13" s="26"/>
      <c r="E13" s="27">
        <f>Table17[[#This Row],[Unit Price 01]]*Table17[[#This Row],[Quantity]]</f>
        <v>0</v>
      </c>
      <c r="F13" s="26"/>
      <c r="G13" s="27">
        <f>Table17[[#This Row],[Unit Price 02]]*Table17[[#This Row],[Quantity]]</f>
        <v>0</v>
      </c>
      <c r="H13" s="26"/>
      <c r="I13" s="27">
        <f>Table17[[#This Row],[Unit Price 03]]*Table17[[#This Row],[Quantity]]</f>
        <v>0</v>
      </c>
      <c r="J13" s="26"/>
      <c r="K13" s="27">
        <f>Table17[[#This Row],[Unit Price 04]]*Table17[[#This Row],[Quantity]]</f>
        <v>0</v>
      </c>
      <c r="L13" s="26"/>
      <c r="M13" s="27">
        <f>Table17[[#This Row],[Unit Price 05]]*Table17[[#This Row],[Quantity]]</f>
        <v>0</v>
      </c>
      <c r="N13" s="26"/>
      <c r="O13" s="27">
        <f>Table17[[#This Row],[Unit Price 06]]*Table17[[#This Row],[Quantity]]</f>
        <v>0</v>
      </c>
      <c r="P13" s="28"/>
      <c r="Q13" s="27">
        <f>Table17[[#This Row],[Unit Price 07]]*Table17[[#This Row],[Quantity]]</f>
        <v>0</v>
      </c>
      <c r="R13" s="28"/>
      <c r="S13" s="27">
        <f>Table17[[#This Row],[Unit Price 08]]*Table17[[#This Row],[Quantity]]</f>
        <v>0</v>
      </c>
      <c r="T13" s="28"/>
      <c r="U13" s="27">
        <f>Table17[[#This Row],[Unit Price 09]]*Table17[[#This Row],[Quantity]]</f>
        <v>0</v>
      </c>
      <c r="V13" s="28"/>
      <c r="W13" s="27">
        <f>Table17[[#This Row],[Unit Price 10]]*Table17[[#This Row],[Quantity]]</f>
        <v>0</v>
      </c>
      <c r="X13" s="28"/>
      <c r="Y13" s="27">
        <f>Table17[[#This Row],[Unit Price 11]]*Table17[[#This Row],[Quantity]]</f>
        <v>0</v>
      </c>
      <c r="Z13" s="28"/>
      <c r="AA13" s="27">
        <f>Table17[[#This Row],[Unit Price 12]]*Table17[[#This Row],[Quantity]]</f>
        <v>0</v>
      </c>
      <c r="AB13" s="28"/>
      <c r="AC13" s="27">
        <f>Table17[[#This Row],[Unit Price 13]]*Table17[[#This Row],[Quantity]]</f>
        <v>0</v>
      </c>
      <c r="AD13" s="28"/>
      <c r="AE13" s="27">
        <f>Table17[[#This Row],[Unit Price 14]]*Table17[[#This Row],[Quantity]]</f>
        <v>0</v>
      </c>
      <c r="AF13" s="28"/>
      <c r="AG13" s="27">
        <f>Table17[[#This Row],[Unit Price 15]]*Table17[[#This Row],[Quantity]]</f>
        <v>0</v>
      </c>
      <c r="AH13" s="28"/>
      <c r="AI13" s="27">
        <f>Table17[[#This Row],[Unit Price 15]]*Table17[[#This Row],[Quantity]]</f>
        <v>0</v>
      </c>
      <c r="AJ13" s="28"/>
      <c r="AK13" s="27">
        <f>Table17[[#This Row],[Unit Price 15]]*Table17[[#This Row],[Quantity]]</f>
        <v>0</v>
      </c>
      <c r="AL13" s="28"/>
      <c r="AM13" s="27">
        <f>Table17[[#This Row],[Unit Price 15]]*Table17[[#This Row],[Quantity]]</f>
        <v>0</v>
      </c>
      <c r="AN13" s="28"/>
      <c r="AO13" s="27">
        <f>Table17[[#This Row],[Unit Price 15]]*Table17[[#This Row],[Quantity]]</f>
        <v>0</v>
      </c>
      <c r="AP13" s="28"/>
      <c r="AQ13" s="27">
        <f>Table17[[#This Row],[Unit Price 15]]*Table17[[#This Row],[Quantity]]</f>
        <v>0</v>
      </c>
    </row>
    <row r="14" spans="1:43" x14ac:dyDescent="0.25">
      <c r="A14" s="7">
        <v>7</v>
      </c>
      <c r="B14" s="29"/>
      <c r="C14" s="25"/>
      <c r="D14" s="26"/>
      <c r="E14" s="27">
        <f>Table17[[#This Row],[Unit Price 01]]*Table17[[#This Row],[Quantity]]</f>
        <v>0</v>
      </c>
      <c r="F14" s="26"/>
      <c r="G14" s="27">
        <f>Table17[[#This Row],[Unit Price 02]]*Table17[[#This Row],[Quantity]]</f>
        <v>0</v>
      </c>
      <c r="H14" s="26"/>
      <c r="I14" s="27">
        <f>Table17[[#This Row],[Unit Price 03]]*Table17[[#This Row],[Quantity]]</f>
        <v>0</v>
      </c>
      <c r="J14" s="26"/>
      <c r="K14" s="27">
        <f>Table17[[#This Row],[Unit Price 04]]*Table17[[#This Row],[Quantity]]</f>
        <v>0</v>
      </c>
      <c r="L14" s="26"/>
      <c r="M14" s="27">
        <f>Table17[[#This Row],[Unit Price 05]]*Table17[[#This Row],[Quantity]]</f>
        <v>0</v>
      </c>
      <c r="N14" s="26"/>
      <c r="O14" s="27">
        <f>Table17[[#This Row],[Unit Price 06]]*Table17[[#This Row],[Quantity]]</f>
        <v>0</v>
      </c>
      <c r="P14" s="28"/>
      <c r="Q14" s="27">
        <f>Table17[[#This Row],[Unit Price 07]]*Table17[[#This Row],[Quantity]]</f>
        <v>0</v>
      </c>
      <c r="R14" s="28"/>
      <c r="S14" s="27">
        <f>Table17[[#This Row],[Unit Price 08]]*Table17[[#This Row],[Quantity]]</f>
        <v>0</v>
      </c>
      <c r="T14" s="28"/>
      <c r="U14" s="27">
        <f>Table17[[#This Row],[Unit Price 09]]*Table17[[#This Row],[Quantity]]</f>
        <v>0</v>
      </c>
      <c r="V14" s="28"/>
      <c r="W14" s="27">
        <f>Table17[[#This Row],[Unit Price 10]]*Table17[[#This Row],[Quantity]]</f>
        <v>0</v>
      </c>
      <c r="X14" s="28"/>
      <c r="Y14" s="27">
        <f>Table17[[#This Row],[Unit Price 11]]*Table17[[#This Row],[Quantity]]</f>
        <v>0</v>
      </c>
      <c r="Z14" s="28"/>
      <c r="AA14" s="27">
        <f>Table17[[#This Row],[Unit Price 12]]*Table17[[#This Row],[Quantity]]</f>
        <v>0</v>
      </c>
      <c r="AB14" s="28"/>
      <c r="AC14" s="27">
        <f>Table17[[#This Row],[Unit Price 13]]*Table17[[#This Row],[Quantity]]</f>
        <v>0</v>
      </c>
      <c r="AD14" s="28"/>
      <c r="AE14" s="27">
        <f>Table17[[#This Row],[Unit Price 14]]*Table17[[#This Row],[Quantity]]</f>
        <v>0</v>
      </c>
      <c r="AF14" s="28"/>
      <c r="AG14" s="27">
        <f>Table17[[#This Row],[Unit Price 15]]*Table17[[#This Row],[Quantity]]</f>
        <v>0</v>
      </c>
      <c r="AH14" s="28"/>
      <c r="AI14" s="27">
        <f>Table17[[#This Row],[Unit Price 15]]*Table17[[#This Row],[Quantity]]</f>
        <v>0</v>
      </c>
      <c r="AJ14" s="28"/>
      <c r="AK14" s="27">
        <f>Table17[[#This Row],[Unit Price 15]]*Table17[[#This Row],[Quantity]]</f>
        <v>0</v>
      </c>
      <c r="AL14" s="28"/>
      <c r="AM14" s="27">
        <f>Table17[[#This Row],[Unit Price 15]]*Table17[[#This Row],[Quantity]]</f>
        <v>0</v>
      </c>
      <c r="AN14" s="28"/>
      <c r="AO14" s="27">
        <f>Table17[[#This Row],[Unit Price 15]]*Table17[[#This Row],[Quantity]]</f>
        <v>0</v>
      </c>
      <c r="AP14" s="28"/>
      <c r="AQ14" s="27">
        <f>Table17[[#This Row],[Unit Price 15]]*Table17[[#This Row],[Quantity]]</f>
        <v>0</v>
      </c>
    </row>
    <row r="15" spans="1:43" x14ac:dyDescent="0.25">
      <c r="A15" s="7">
        <v>8</v>
      </c>
      <c r="B15" s="29"/>
      <c r="C15" s="25"/>
      <c r="D15" s="26"/>
      <c r="E15" s="27">
        <f>Table17[[#This Row],[Unit Price 01]]*Table17[[#This Row],[Quantity]]</f>
        <v>0</v>
      </c>
      <c r="F15" s="26"/>
      <c r="G15" s="27">
        <f>Table17[[#This Row],[Unit Price 02]]*Table17[[#This Row],[Quantity]]</f>
        <v>0</v>
      </c>
      <c r="H15" s="26"/>
      <c r="I15" s="27">
        <f>Table17[[#This Row],[Unit Price 03]]*Table17[[#This Row],[Quantity]]</f>
        <v>0</v>
      </c>
      <c r="J15" s="26"/>
      <c r="K15" s="27">
        <f>Table17[[#This Row],[Unit Price 04]]*Table17[[#This Row],[Quantity]]</f>
        <v>0</v>
      </c>
      <c r="L15" s="26"/>
      <c r="M15" s="27">
        <f>Table17[[#This Row],[Unit Price 05]]*Table17[[#This Row],[Quantity]]</f>
        <v>0</v>
      </c>
      <c r="N15" s="26"/>
      <c r="O15" s="27">
        <f>Table17[[#This Row],[Unit Price 06]]*Table17[[#This Row],[Quantity]]</f>
        <v>0</v>
      </c>
      <c r="P15" s="28"/>
      <c r="Q15" s="27">
        <f>Table17[[#This Row],[Unit Price 07]]*Table17[[#This Row],[Quantity]]</f>
        <v>0</v>
      </c>
      <c r="R15" s="28"/>
      <c r="S15" s="27">
        <f>Table17[[#This Row],[Unit Price 08]]*Table17[[#This Row],[Quantity]]</f>
        <v>0</v>
      </c>
      <c r="T15" s="28"/>
      <c r="U15" s="27">
        <f>Table17[[#This Row],[Unit Price 09]]*Table17[[#This Row],[Quantity]]</f>
        <v>0</v>
      </c>
      <c r="V15" s="28"/>
      <c r="W15" s="27">
        <f>Table17[[#This Row],[Unit Price 10]]*Table17[[#This Row],[Quantity]]</f>
        <v>0</v>
      </c>
      <c r="X15" s="28"/>
      <c r="Y15" s="27">
        <f>Table17[[#This Row],[Unit Price 11]]*Table17[[#This Row],[Quantity]]</f>
        <v>0</v>
      </c>
      <c r="Z15" s="28"/>
      <c r="AA15" s="27">
        <f>Table17[[#This Row],[Unit Price 12]]*Table17[[#This Row],[Quantity]]</f>
        <v>0</v>
      </c>
      <c r="AB15" s="28"/>
      <c r="AC15" s="27">
        <f>Table17[[#This Row],[Unit Price 13]]*Table17[[#This Row],[Quantity]]</f>
        <v>0</v>
      </c>
      <c r="AD15" s="28"/>
      <c r="AE15" s="27">
        <f>Table17[[#This Row],[Unit Price 14]]*Table17[[#This Row],[Quantity]]</f>
        <v>0</v>
      </c>
      <c r="AF15" s="28"/>
      <c r="AG15" s="27">
        <f>Table17[[#This Row],[Unit Price 15]]*Table17[[#This Row],[Quantity]]</f>
        <v>0</v>
      </c>
      <c r="AH15" s="28"/>
      <c r="AI15" s="27">
        <f>Table17[[#This Row],[Unit Price 15]]*Table17[[#This Row],[Quantity]]</f>
        <v>0</v>
      </c>
      <c r="AJ15" s="28"/>
      <c r="AK15" s="27">
        <f>Table17[[#This Row],[Unit Price 15]]*Table17[[#This Row],[Quantity]]</f>
        <v>0</v>
      </c>
      <c r="AL15" s="28"/>
      <c r="AM15" s="27">
        <f>Table17[[#This Row],[Unit Price 15]]*Table17[[#This Row],[Quantity]]</f>
        <v>0</v>
      </c>
      <c r="AN15" s="28"/>
      <c r="AO15" s="27">
        <f>Table17[[#This Row],[Unit Price 15]]*Table17[[#This Row],[Quantity]]</f>
        <v>0</v>
      </c>
      <c r="AP15" s="28"/>
      <c r="AQ15" s="27">
        <f>Table17[[#This Row],[Unit Price 15]]*Table17[[#This Row],[Quantity]]</f>
        <v>0</v>
      </c>
    </row>
    <row r="16" spans="1:43" x14ac:dyDescent="0.25">
      <c r="A16" s="7">
        <v>9</v>
      </c>
      <c r="B16" s="29"/>
      <c r="C16" s="25"/>
      <c r="D16" s="26"/>
      <c r="E16" s="27">
        <f>Table17[[#This Row],[Unit Price 01]]*Table17[[#This Row],[Quantity]]</f>
        <v>0</v>
      </c>
      <c r="F16" s="26"/>
      <c r="G16" s="27">
        <f>Table17[[#This Row],[Unit Price 02]]*Table17[[#This Row],[Quantity]]</f>
        <v>0</v>
      </c>
      <c r="H16" s="26"/>
      <c r="I16" s="27">
        <f>Table17[[#This Row],[Unit Price 03]]*Table17[[#This Row],[Quantity]]</f>
        <v>0</v>
      </c>
      <c r="J16" s="26"/>
      <c r="K16" s="27">
        <f>Table17[[#This Row],[Unit Price 04]]*Table17[[#This Row],[Quantity]]</f>
        <v>0</v>
      </c>
      <c r="L16" s="26"/>
      <c r="M16" s="27">
        <f>Table17[[#This Row],[Unit Price 05]]*Table17[[#This Row],[Quantity]]</f>
        <v>0</v>
      </c>
      <c r="N16" s="26"/>
      <c r="O16" s="27">
        <f>Table17[[#This Row],[Unit Price 06]]*Table17[[#This Row],[Quantity]]</f>
        <v>0</v>
      </c>
      <c r="P16" s="28"/>
      <c r="Q16" s="27">
        <f>Table17[[#This Row],[Unit Price 07]]*Table17[[#This Row],[Quantity]]</f>
        <v>0</v>
      </c>
      <c r="R16" s="28"/>
      <c r="S16" s="27">
        <f>Table17[[#This Row],[Unit Price 08]]*Table17[[#This Row],[Quantity]]</f>
        <v>0</v>
      </c>
      <c r="T16" s="28"/>
      <c r="U16" s="27">
        <f>Table17[[#This Row],[Unit Price 09]]*Table17[[#This Row],[Quantity]]</f>
        <v>0</v>
      </c>
      <c r="V16" s="28"/>
      <c r="W16" s="27">
        <f>Table17[[#This Row],[Unit Price 10]]*Table17[[#This Row],[Quantity]]</f>
        <v>0</v>
      </c>
      <c r="X16" s="28"/>
      <c r="Y16" s="27">
        <f>Table17[[#This Row],[Unit Price 11]]*Table17[[#This Row],[Quantity]]</f>
        <v>0</v>
      </c>
      <c r="Z16" s="28"/>
      <c r="AA16" s="27">
        <f>Table17[[#This Row],[Unit Price 12]]*Table17[[#This Row],[Quantity]]</f>
        <v>0</v>
      </c>
      <c r="AB16" s="28"/>
      <c r="AC16" s="27">
        <f>Table17[[#This Row],[Unit Price 13]]*Table17[[#This Row],[Quantity]]</f>
        <v>0</v>
      </c>
      <c r="AD16" s="28"/>
      <c r="AE16" s="27">
        <f>Table17[[#This Row],[Unit Price 14]]*Table17[[#This Row],[Quantity]]</f>
        <v>0</v>
      </c>
      <c r="AF16" s="28"/>
      <c r="AG16" s="27">
        <f>Table17[[#This Row],[Unit Price 15]]*Table17[[#This Row],[Quantity]]</f>
        <v>0</v>
      </c>
      <c r="AH16" s="28"/>
      <c r="AI16" s="27">
        <f>Table17[[#This Row],[Unit Price 15]]*Table17[[#This Row],[Quantity]]</f>
        <v>0</v>
      </c>
      <c r="AJ16" s="28"/>
      <c r="AK16" s="27">
        <f>Table17[[#This Row],[Unit Price 15]]*Table17[[#This Row],[Quantity]]</f>
        <v>0</v>
      </c>
      <c r="AL16" s="28"/>
      <c r="AM16" s="27">
        <f>Table17[[#This Row],[Unit Price 15]]*Table17[[#This Row],[Quantity]]</f>
        <v>0</v>
      </c>
      <c r="AN16" s="28"/>
      <c r="AO16" s="27">
        <f>Table17[[#This Row],[Unit Price 15]]*Table17[[#This Row],[Quantity]]</f>
        <v>0</v>
      </c>
      <c r="AP16" s="28"/>
      <c r="AQ16" s="27">
        <f>Table17[[#This Row],[Unit Price 15]]*Table17[[#This Row],[Quantity]]</f>
        <v>0</v>
      </c>
    </row>
    <row r="17" spans="1:43" x14ac:dyDescent="0.25">
      <c r="A17" s="7">
        <v>10</v>
      </c>
      <c r="B17" s="29"/>
      <c r="C17" s="25"/>
      <c r="D17" s="26"/>
      <c r="E17" s="27">
        <f>Table17[[#This Row],[Unit Price 01]]*Table17[[#This Row],[Quantity]]</f>
        <v>0</v>
      </c>
      <c r="F17" s="26"/>
      <c r="G17" s="27">
        <f>Table17[[#This Row],[Unit Price 02]]*Table17[[#This Row],[Quantity]]</f>
        <v>0</v>
      </c>
      <c r="H17" s="26"/>
      <c r="I17" s="27">
        <f>Table17[[#This Row],[Unit Price 03]]*Table17[[#This Row],[Quantity]]</f>
        <v>0</v>
      </c>
      <c r="J17" s="26"/>
      <c r="K17" s="27">
        <f>Table17[[#This Row],[Unit Price 04]]*Table17[[#This Row],[Quantity]]</f>
        <v>0</v>
      </c>
      <c r="L17" s="26"/>
      <c r="M17" s="27">
        <f>Table17[[#This Row],[Unit Price 05]]*Table17[[#This Row],[Quantity]]</f>
        <v>0</v>
      </c>
      <c r="N17" s="26"/>
      <c r="O17" s="27">
        <f>Table17[[#This Row],[Unit Price 06]]*Table17[[#This Row],[Quantity]]</f>
        <v>0</v>
      </c>
      <c r="P17" s="28"/>
      <c r="Q17" s="27">
        <f>Table17[[#This Row],[Unit Price 07]]*Table17[[#This Row],[Quantity]]</f>
        <v>0</v>
      </c>
      <c r="R17" s="28"/>
      <c r="S17" s="27">
        <f>Table17[[#This Row],[Unit Price 08]]*Table17[[#This Row],[Quantity]]</f>
        <v>0</v>
      </c>
      <c r="T17" s="28"/>
      <c r="U17" s="27">
        <f>Table17[[#This Row],[Unit Price 09]]*Table17[[#This Row],[Quantity]]</f>
        <v>0</v>
      </c>
      <c r="V17" s="28"/>
      <c r="W17" s="27">
        <f>Table17[[#This Row],[Unit Price 10]]*Table17[[#This Row],[Quantity]]</f>
        <v>0</v>
      </c>
      <c r="X17" s="28"/>
      <c r="Y17" s="27">
        <f>Table17[[#This Row],[Unit Price 11]]*Table17[[#This Row],[Quantity]]</f>
        <v>0</v>
      </c>
      <c r="Z17" s="28"/>
      <c r="AA17" s="27">
        <f>Table17[[#This Row],[Unit Price 12]]*Table17[[#This Row],[Quantity]]</f>
        <v>0</v>
      </c>
      <c r="AB17" s="28"/>
      <c r="AC17" s="27">
        <f>Table17[[#This Row],[Unit Price 13]]*Table17[[#This Row],[Quantity]]</f>
        <v>0</v>
      </c>
      <c r="AD17" s="28"/>
      <c r="AE17" s="27">
        <f>Table17[[#This Row],[Unit Price 14]]*Table17[[#This Row],[Quantity]]</f>
        <v>0</v>
      </c>
      <c r="AF17" s="28"/>
      <c r="AG17" s="27">
        <f>Table17[[#This Row],[Unit Price 15]]*Table17[[#This Row],[Quantity]]</f>
        <v>0</v>
      </c>
      <c r="AH17" s="28"/>
      <c r="AI17" s="27">
        <f>Table17[[#This Row],[Unit Price 15]]*Table17[[#This Row],[Quantity]]</f>
        <v>0</v>
      </c>
      <c r="AJ17" s="28"/>
      <c r="AK17" s="27">
        <f>Table17[[#This Row],[Unit Price 15]]*Table17[[#This Row],[Quantity]]</f>
        <v>0</v>
      </c>
      <c r="AL17" s="28"/>
      <c r="AM17" s="27">
        <f>Table17[[#This Row],[Unit Price 15]]*Table17[[#This Row],[Quantity]]</f>
        <v>0</v>
      </c>
      <c r="AN17" s="28"/>
      <c r="AO17" s="27">
        <f>Table17[[#This Row],[Unit Price 15]]*Table17[[#This Row],[Quantity]]</f>
        <v>0</v>
      </c>
      <c r="AP17" s="28"/>
      <c r="AQ17" s="27">
        <f>Table17[[#This Row],[Unit Price 15]]*Table17[[#This Row],[Quantity]]</f>
        <v>0</v>
      </c>
    </row>
    <row r="18" spans="1:43" x14ac:dyDescent="0.25">
      <c r="A18" s="7">
        <v>11</v>
      </c>
      <c r="B18" s="29"/>
      <c r="C18" s="25"/>
      <c r="D18" s="26"/>
      <c r="E18" s="27">
        <f>Table17[[#This Row],[Unit Price 01]]*Table17[[#This Row],[Quantity]]</f>
        <v>0</v>
      </c>
      <c r="F18" s="26"/>
      <c r="G18" s="27">
        <f>Table17[[#This Row],[Unit Price 02]]*Table17[[#This Row],[Quantity]]</f>
        <v>0</v>
      </c>
      <c r="H18" s="26"/>
      <c r="I18" s="27">
        <f>Table17[[#This Row],[Unit Price 03]]*Table17[[#This Row],[Quantity]]</f>
        <v>0</v>
      </c>
      <c r="J18" s="26"/>
      <c r="K18" s="27">
        <f>Table17[[#This Row],[Unit Price 04]]*Table17[[#This Row],[Quantity]]</f>
        <v>0</v>
      </c>
      <c r="L18" s="26"/>
      <c r="M18" s="27">
        <f>Table17[[#This Row],[Unit Price 05]]*Table17[[#This Row],[Quantity]]</f>
        <v>0</v>
      </c>
      <c r="N18" s="26"/>
      <c r="O18" s="27">
        <f>Table17[[#This Row],[Unit Price 06]]*Table17[[#This Row],[Quantity]]</f>
        <v>0</v>
      </c>
      <c r="P18" s="28"/>
      <c r="Q18" s="27">
        <f>Table17[[#This Row],[Unit Price 07]]*Table17[[#This Row],[Quantity]]</f>
        <v>0</v>
      </c>
      <c r="R18" s="28"/>
      <c r="S18" s="27">
        <f>Table17[[#This Row],[Unit Price 08]]*Table17[[#This Row],[Quantity]]</f>
        <v>0</v>
      </c>
      <c r="T18" s="28"/>
      <c r="U18" s="27">
        <f>Table17[[#This Row],[Unit Price 09]]*Table17[[#This Row],[Quantity]]</f>
        <v>0</v>
      </c>
      <c r="V18" s="28"/>
      <c r="W18" s="27">
        <f>Table17[[#This Row],[Unit Price 10]]*Table17[[#This Row],[Quantity]]</f>
        <v>0</v>
      </c>
      <c r="X18" s="28"/>
      <c r="Y18" s="27">
        <f>Table17[[#This Row],[Unit Price 11]]*Table17[[#This Row],[Quantity]]</f>
        <v>0</v>
      </c>
      <c r="Z18" s="28"/>
      <c r="AA18" s="27">
        <f>Table17[[#This Row],[Unit Price 12]]*Table17[[#This Row],[Quantity]]</f>
        <v>0</v>
      </c>
      <c r="AB18" s="28"/>
      <c r="AC18" s="27">
        <f>Table17[[#This Row],[Unit Price 13]]*Table17[[#This Row],[Quantity]]</f>
        <v>0</v>
      </c>
      <c r="AD18" s="28"/>
      <c r="AE18" s="27">
        <f>Table17[[#This Row],[Unit Price 14]]*Table17[[#This Row],[Quantity]]</f>
        <v>0</v>
      </c>
      <c r="AF18" s="28"/>
      <c r="AG18" s="27">
        <f>Table17[[#This Row],[Unit Price 15]]*Table17[[#This Row],[Quantity]]</f>
        <v>0</v>
      </c>
      <c r="AH18" s="28"/>
      <c r="AI18" s="27">
        <f>Table17[[#This Row],[Unit Price 15]]*Table17[[#This Row],[Quantity]]</f>
        <v>0</v>
      </c>
      <c r="AJ18" s="28"/>
      <c r="AK18" s="27">
        <f>Table17[[#This Row],[Unit Price 15]]*Table17[[#This Row],[Quantity]]</f>
        <v>0</v>
      </c>
      <c r="AL18" s="28"/>
      <c r="AM18" s="27">
        <f>Table17[[#This Row],[Unit Price 15]]*Table17[[#This Row],[Quantity]]</f>
        <v>0</v>
      </c>
      <c r="AN18" s="28"/>
      <c r="AO18" s="27">
        <f>Table17[[#This Row],[Unit Price 15]]*Table17[[#This Row],[Quantity]]</f>
        <v>0</v>
      </c>
      <c r="AP18" s="28"/>
      <c r="AQ18" s="27">
        <f>Table17[[#This Row],[Unit Price 15]]*Table17[[#This Row],[Quantity]]</f>
        <v>0</v>
      </c>
    </row>
    <row r="19" spans="1:43" x14ac:dyDescent="0.25">
      <c r="A19" s="7">
        <v>12</v>
      </c>
      <c r="B19" s="29"/>
      <c r="C19" s="25"/>
      <c r="D19" s="26"/>
      <c r="E19" s="27">
        <f>Table17[[#This Row],[Unit Price 01]]*Table17[[#This Row],[Quantity]]</f>
        <v>0</v>
      </c>
      <c r="F19" s="26"/>
      <c r="G19" s="27">
        <f>Table17[[#This Row],[Unit Price 02]]*Table17[[#This Row],[Quantity]]</f>
        <v>0</v>
      </c>
      <c r="H19" s="26"/>
      <c r="I19" s="27">
        <f>Table17[[#This Row],[Unit Price 03]]*Table17[[#This Row],[Quantity]]</f>
        <v>0</v>
      </c>
      <c r="J19" s="26"/>
      <c r="K19" s="27">
        <f>Table17[[#This Row],[Unit Price 04]]*Table17[[#This Row],[Quantity]]</f>
        <v>0</v>
      </c>
      <c r="L19" s="26"/>
      <c r="M19" s="27">
        <f>Table17[[#This Row],[Unit Price 05]]*Table17[[#This Row],[Quantity]]</f>
        <v>0</v>
      </c>
      <c r="N19" s="26"/>
      <c r="O19" s="27">
        <f>Table17[[#This Row],[Unit Price 06]]*Table17[[#This Row],[Quantity]]</f>
        <v>0</v>
      </c>
      <c r="P19" s="28"/>
      <c r="Q19" s="27">
        <f>Table17[[#This Row],[Unit Price 07]]*Table17[[#This Row],[Quantity]]</f>
        <v>0</v>
      </c>
      <c r="R19" s="28"/>
      <c r="S19" s="27">
        <f>Table17[[#This Row],[Unit Price 08]]*Table17[[#This Row],[Quantity]]</f>
        <v>0</v>
      </c>
      <c r="T19" s="28"/>
      <c r="U19" s="27">
        <f>Table17[[#This Row],[Unit Price 09]]*Table17[[#This Row],[Quantity]]</f>
        <v>0</v>
      </c>
      <c r="V19" s="28"/>
      <c r="W19" s="27">
        <f>Table17[[#This Row],[Unit Price 10]]*Table17[[#This Row],[Quantity]]</f>
        <v>0</v>
      </c>
      <c r="X19" s="28"/>
      <c r="Y19" s="27">
        <f>Table17[[#This Row],[Unit Price 11]]*Table17[[#This Row],[Quantity]]</f>
        <v>0</v>
      </c>
      <c r="Z19" s="28"/>
      <c r="AA19" s="27">
        <f>Table17[[#This Row],[Unit Price 12]]*Table17[[#This Row],[Quantity]]</f>
        <v>0</v>
      </c>
      <c r="AB19" s="28"/>
      <c r="AC19" s="27">
        <f>Table17[[#This Row],[Unit Price 13]]*Table17[[#This Row],[Quantity]]</f>
        <v>0</v>
      </c>
      <c r="AD19" s="28"/>
      <c r="AE19" s="27">
        <f>Table17[[#This Row],[Unit Price 14]]*Table17[[#This Row],[Quantity]]</f>
        <v>0</v>
      </c>
      <c r="AF19" s="28"/>
      <c r="AG19" s="27">
        <f>Table17[[#This Row],[Unit Price 15]]*Table17[[#This Row],[Quantity]]</f>
        <v>0</v>
      </c>
      <c r="AH19" s="28"/>
      <c r="AI19" s="27">
        <f>Table17[[#This Row],[Unit Price 15]]*Table17[[#This Row],[Quantity]]</f>
        <v>0</v>
      </c>
      <c r="AJ19" s="28"/>
      <c r="AK19" s="27">
        <f>Table17[[#This Row],[Unit Price 15]]*Table17[[#This Row],[Quantity]]</f>
        <v>0</v>
      </c>
      <c r="AL19" s="28"/>
      <c r="AM19" s="27">
        <f>Table17[[#This Row],[Unit Price 15]]*Table17[[#This Row],[Quantity]]</f>
        <v>0</v>
      </c>
      <c r="AN19" s="28"/>
      <c r="AO19" s="27">
        <f>Table17[[#This Row],[Unit Price 15]]*Table17[[#This Row],[Quantity]]</f>
        <v>0</v>
      </c>
      <c r="AP19" s="28"/>
      <c r="AQ19" s="27">
        <f>Table17[[#This Row],[Unit Price 15]]*Table17[[#This Row],[Quantity]]</f>
        <v>0</v>
      </c>
    </row>
    <row r="20" spans="1:43" x14ac:dyDescent="0.25">
      <c r="A20" s="7">
        <v>13</v>
      </c>
      <c r="B20" s="29"/>
      <c r="C20" s="25"/>
      <c r="D20" s="26"/>
      <c r="E20" s="27">
        <f>Table17[[#This Row],[Unit Price 01]]*Table17[[#This Row],[Quantity]]</f>
        <v>0</v>
      </c>
      <c r="F20" s="26"/>
      <c r="G20" s="27">
        <f>Table17[[#This Row],[Unit Price 02]]*Table17[[#This Row],[Quantity]]</f>
        <v>0</v>
      </c>
      <c r="H20" s="26"/>
      <c r="I20" s="27">
        <f>Table17[[#This Row],[Unit Price 03]]*Table17[[#This Row],[Quantity]]</f>
        <v>0</v>
      </c>
      <c r="J20" s="26"/>
      <c r="K20" s="27">
        <f>Table17[[#This Row],[Unit Price 04]]*Table17[[#This Row],[Quantity]]</f>
        <v>0</v>
      </c>
      <c r="L20" s="26"/>
      <c r="M20" s="27">
        <f>Table17[[#This Row],[Unit Price 05]]*Table17[[#This Row],[Quantity]]</f>
        <v>0</v>
      </c>
      <c r="N20" s="26"/>
      <c r="O20" s="27">
        <f>Table17[[#This Row],[Unit Price 06]]*Table17[[#This Row],[Quantity]]</f>
        <v>0</v>
      </c>
      <c r="P20" s="28"/>
      <c r="Q20" s="27">
        <f>Table17[[#This Row],[Unit Price 07]]*Table17[[#This Row],[Quantity]]</f>
        <v>0</v>
      </c>
      <c r="R20" s="28"/>
      <c r="S20" s="27">
        <f>Table17[[#This Row],[Unit Price 08]]*Table17[[#This Row],[Quantity]]</f>
        <v>0</v>
      </c>
      <c r="T20" s="28"/>
      <c r="U20" s="27">
        <f>Table17[[#This Row],[Unit Price 09]]*Table17[[#This Row],[Quantity]]</f>
        <v>0</v>
      </c>
      <c r="V20" s="28"/>
      <c r="W20" s="27">
        <f>Table17[[#This Row],[Unit Price 10]]*Table17[[#This Row],[Quantity]]</f>
        <v>0</v>
      </c>
      <c r="X20" s="28"/>
      <c r="Y20" s="27">
        <f>Table17[[#This Row],[Unit Price 11]]*Table17[[#This Row],[Quantity]]</f>
        <v>0</v>
      </c>
      <c r="Z20" s="28"/>
      <c r="AA20" s="27">
        <f>Table17[[#This Row],[Unit Price 12]]*Table17[[#This Row],[Quantity]]</f>
        <v>0</v>
      </c>
      <c r="AB20" s="28"/>
      <c r="AC20" s="27">
        <f>Table17[[#This Row],[Unit Price 13]]*Table17[[#This Row],[Quantity]]</f>
        <v>0</v>
      </c>
      <c r="AD20" s="28"/>
      <c r="AE20" s="27">
        <f>Table17[[#This Row],[Unit Price 14]]*Table17[[#This Row],[Quantity]]</f>
        <v>0</v>
      </c>
      <c r="AF20" s="28"/>
      <c r="AG20" s="27">
        <f>Table17[[#This Row],[Unit Price 15]]*Table17[[#This Row],[Quantity]]</f>
        <v>0</v>
      </c>
      <c r="AH20" s="28"/>
      <c r="AI20" s="27">
        <f>Table17[[#This Row],[Unit Price 15]]*Table17[[#This Row],[Quantity]]</f>
        <v>0</v>
      </c>
      <c r="AJ20" s="28"/>
      <c r="AK20" s="27">
        <f>Table17[[#This Row],[Unit Price 15]]*Table17[[#This Row],[Quantity]]</f>
        <v>0</v>
      </c>
      <c r="AL20" s="28"/>
      <c r="AM20" s="27">
        <f>Table17[[#This Row],[Unit Price 15]]*Table17[[#This Row],[Quantity]]</f>
        <v>0</v>
      </c>
      <c r="AN20" s="28"/>
      <c r="AO20" s="27">
        <f>Table17[[#This Row],[Unit Price 15]]*Table17[[#This Row],[Quantity]]</f>
        <v>0</v>
      </c>
      <c r="AP20" s="28"/>
      <c r="AQ20" s="27">
        <f>Table17[[#This Row],[Unit Price 15]]*Table17[[#This Row],[Quantity]]</f>
        <v>0</v>
      </c>
    </row>
    <row r="21" spans="1:43" x14ac:dyDescent="0.25">
      <c r="A21" s="7">
        <v>14</v>
      </c>
      <c r="B21" s="29"/>
      <c r="C21" s="25"/>
      <c r="D21" s="26"/>
      <c r="E21" s="27">
        <f>Table17[[#This Row],[Unit Price 01]]*Table17[[#This Row],[Quantity]]</f>
        <v>0</v>
      </c>
      <c r="F21" s="26"/>
      <c r="G21" s="27">
        <f>Table17[[#This Row],[Unit Price 02]]*Table17[[#This Row],[Quantity]]</f>
        <v>0</v>
      </c>
      <c r="H21" s="26"/>
      <c r="I21" s="27">
        <f>Table17[[#This Row],[Unit Price 03]]*Table17[[#This Row],[Quantity]]</f>
        <v>0</v>
      </c>
      <c r="J21" s="26"/>
      <c r="K21" s="27">
        <f>Table17[[#This Row],[Unit Price 04]]*Table17[[#This Row],[Quantity]]</f>
        <v>0</v>
      </c>
      <c r="L21" s="26"/>
      <c r="M21" s="27">
        <f>Table17[[#This Row],[Unit Price 05]]*Table17[[#This Row],[Quantity]]</f>
        <v>0</v>
      </c>
      <c r="N21" s="26"/>
      <c r="O21" s="27">
        <f>Table17[[#This Row],[Unit Price 06]]*Table17[[#This Row],[Quantity]]</f>
        <v>0</v>
      </c>
      <c r="P21" s="28"/>
      <c r="Q21" s="27">
        <f>Table17[[#This Row],[Unit Price 07]]*Table17[[#This Row],[Quantity]]</f>
        <v>0</v>
      </c>
      <c r="R21" s="28"/>
      <c r="S21" s="27">
        <f>Table17[[#This Row],[Unit Price 08]]*Table17[[#This Row],[Quantity]]</f>
        <v>0</v>
      </c>
      <c r="T21" s="28"/>
      <c r="U21" s="27">
        <f>Table17[[#This Row],[Unit Price 09]]*Table17[[#This Row],[Quantity]]</f>
        <v>0</v>
      </c>
      <c r="V21" s="28"/>
      <c r="W21" s="27">
        <f>Table17[[#This Row],[Unit Price 10]]*Table17[[#This Row],[Quantity]]</f>
        <v>0</v>
      </c>
      <c r="X21" s="28"/>
      <c r="Y21" s="27">
        <f>Table17[[#This Row],[Unit Price 11]]*Table17[[#This Row],[Quantity]]</f>
        <v>0</v>
      </c>
      <c r="Z21" s="28"/>
      <c r="AA21" s="27">
        <f>Table17[[#This Row],[Unit Price 12]]*Table17[[#This Row],[Quantity]]</f>
        <v>0</v>
      </c>
      <c r="AB21" s="28"/>
      <c r="AC21" s="27">
        <f>Table17[[#This Row],[Unit Price 13]]*Table17[[#This Row],[Quantity]]</f>
        <v>0</v>
      </c>
      <c r="AD21" s="28"/>
      <c r="AE21" s="27">
        <f>Table17[[#This Row],[Unit Price 14]]*Table17[[#This Row],[Quantity]]</f>
        <v>0</v>
      </c>
      <c r="AF21" s="28"/>
      <c r="AG21" s="27">
        <f>Table17[[#This Row],[Unit Price 15]]*Table17[[#This Row],[Quantity]]</f>
        <v>0</v>
      </c>
      <c r="AH21" s="28"/>
      <c r="AI21" s="27">
        <f>Table17[[#This Row],[Unit Price 15]]*Table17[[#This Row],[Quantity]]</f>
        <v>0</v>
      </c>
      <c r="AJ21" s="28"/>
      <c r="AK21" s="27">
        <f>Table17[[#This Row],[Unit Price 15]]*Table17[[#This Row],[Quantity]]</f>
        <v>0</v>
      </c>
      <c r="AL21" s="28"/>
      <c r="AM21" s="27">
        <f>Table17[[#This Row],[Unit Price 15]]*Table17[[#This Row],[Quantity]]</f>
        <v>0</v>
      </c>
      <c r="AN21" s="28"/>
      <c r="AO21" s="27">
        <f>Table17[[#This Row],[Unit Price 15]]*Table17[[#This Row],[Quantity]]</f>
        <v>0</v>
      </c>
      <c r="AP21" s="28"/>
      <c r="AQ21" s="27">
        <f>Table17[[#This Row],[Unit Price 15]]*Table17[[#This Row],[Quantity]]</f>
        <v>0</v>
      </c>
    </row>
    <row r="22" spans="1:43" x14ac:dyDescent="0.25">
      <c r="A22" s="7">
        <v>15</v>
      </c>
      <c r="B22" s="29"/>
      <c r="C22" s="25"/>
      <c r="D22" s="26"/>
      <c r="E22" s="27">
        <f>Table17[[#This Row],[Unit Price 01]]*Table17[[#This Row],[Quantity]]</f>
        <v>0</v>
      </c>
      <c r="F22" s="26"/>
      <c r="G22" s="27">
        <f>Table17[[#This Row],[Unit Price 02]]*Table17[[#This Row],[Quantity]]</f>
        <v>0</v>
      </c>
      <c r="H22" s="26"/>
      <c r="I22" s="27">
        <f>Table17[[#This Row],[Unit Price 03]]*Table17[[#This Row],[Quantity]]</f>
        <v>0</v>
      </c>
      <c r="J22" s="26"/>
      <c r="K22" s="27">
        <f>Table17[[#This Row],[Unit Price 04]]*Table17[[#This Row],[Quantity]]</f>
        <v>0</v>
      </c>
      <c r="L22" s="26"/>
      <c r="M22" s="27">
        <f>Table17[[#This Row],[Unit Price 05]]*Table17[[#This Row],[Quantity]]</f>
        <v>0</v>
      </c>
      <c r="N22" s="26"/>
      <c r="O22" s="27">
        <f>Table17[[#This Row],[Unit Price 06]]*Table17[[#This Row],[Quantity]]</f>
        <v>0</v>
      </c>
      <c r="P22" s="28"/>
      <c r="Q22" s="27">
        <f>Table17[[#This Row],[Unit Price 07]]*Table17[[#This Row],[Quantity]]</f>
        <v>0</v>
      </c>
      <c r="R22" s="28"/>
      <c r="S22" s="27">
        <f>Table17[[#This Row],[Unit Price 08]]*Table17[[#This Row],[Quantity]]</f>
        <v>0</v>
      </c>
      <c r="T22" s="28"/>
      <c r="U22" s="27">
        <f>Table17[[#This Row],[Unit Price 09]]*Table17[[#This Row],[Quantity]]</f>
        <v>0</v>
      </c>
      <c r="V22" s="28"/>
      <c r="W22" s="27">
        <f>Table17[[#This Row],[Unit Price 10]]*Table17[[#This Row],[Quantity]]</f>
        <v>0</v>
      </c>
      <c r="X22" s="28"/>
      <c r="Y22" s="27">
        <f>Table17[[#This Row],[Unit Price 11]]*Table17[[#This Row],[Quantity]]</f>
        <v>0</v>
      </c>
      <c r="Z22" s="28"/>
      <c r="AA22" s="27">
        <f>Table17[[#This Row],[Unit Price 12]]*Table17[[#This Row],[Quantity]]</f>
        <v>0</v>
      </c>
      <c r="AB22" s="28"/>
      <c r="AC22" s="27">
        <f>Table17[[#This Row],[Unit Price 13]]*Table17[[#This Row],[Quantity]]</f>
        <v>0</v>
      </c>
      <c r="AD22" s="28"/>
      <c r="AE22" s="27">
        <f>Table17[[#This Row],[Unit Price 14]]*Table17[[#This Row],[Quantity]]</f>
        <v>0</v>
      </c>
      <c r="AF22" s="28"/>
      <c r="AG22" s="27">
        <f>Table17[[#This Row],[Unit Price 15]]*Table17[[#This Row],[Quantity]]</f>
        <v>0</v>
      </c>
      <c r="AH22" s="28"/>
      <c r="AI22" s="27">
        <f>Table17[[#This Row],[Unit Price 15]]*Table17[[#This Row],[Quantity]]</f>
        <v>0</v>
      </c>
      <c r="AJ22" s="28"/>
      <c r="AK22" s="27">
        <f>Table17[[#This Row],[Unit Price 15]]*Table17[[#This Row],[Quantity]]</f>
        <v>0</v>
      </c>
      <c r="AL22" s="28"/>
      <c r="AM22" s="27">
        <f>Table17[[#This Row],[Unit Price 15]]*Table17[[#This Row],[Quantity]]</f>
        <v>0</v>
      </c>
      <c r="AN22" s="28"/>
      <c r="AO22" s="27">
        <f>Table17[[#This Row],[Unit Price 15]]*Table17[[#This Row],[Quantity]]</f>
        <v>0</v>
      </c>
      <c r="AP22" s="28"/>
      <c r="AQ22" s="27">
        <f>Table17[[#This Row],[Unit Price 15]]*Table17[[#This Row],[Quantity]]</f>
        <v>0</v>
      </c>
    </row>
    <row r="23" spans="1:43" ht="15.75" thickBot="1" x14ac:dyDescent="0.3">
      <c r="A23" s="7">
        <v>16</v>
      </c>
      <c r="B23" s="29"/>
      <c r="C23" s="25"/>
      <c r="D23" s="26"/>
      <c r="E23" s="27">
        <f>Table17[[#This Row],[Unit Price 01]]*Table17[[#This Row],[Quantity]]</f>
        <v>0</v>
      </c>
      <c r="F23" s="26"/>
      <c r="G23" s="27">
        <f>Table17[[#This Row],[Unit Price 02]]*Table17[[#This Row],[Quantity]]</f>
        <v>0</v>
      </c>
      <c r="H23" s="26"/>
      <c r="I23" s="27">
        <f>Table17[[#This Row],[Unit Price 03]]*Table17[[#This Row],[Quantity]]</f>
        <v>0</v>
      </c>
      <c r="J23" s="26"/>
      <c r="K23" s="27">
        <f>Table17[[#This Row],[Unit Price 04]]*Table17[[#This Row],[Quantity]]</f>
        <v>0</v>
      </c>
      <c r="L23" s="26"/>
      <c r="M23" s="27">
        <f>Table17[[#This Row],[Unit Price 05]]*Table17[[#This Row],[Quantity]]</f>
        <v>0</v>
      </c>
      <c r="N23" s="26"/>
      <c r="O23" s="27">
        <f>Table17[[#This Row],[Unit Price 06]]*Table17[[#This Row],[Quantity]]</f>
        <v>0</v>
      </c>
      <c r="P23" s="28"/>
      <c r="Q23" s="27">
        <f>Table17[[#This Row],[Unit Price 07]]*Table17[[#This Row],[Quantity]]</f>
        <v>0</v>
      </c>
      <c r="R23" s="28"/>
      <c r="S23" s="27">
        <f>Table17[[#This Row],[Unit Price 08]]*Table17[[#This Row],[Quantity]]</f>
        <v>0</v>
      </c>
      <c r="T23" s="28"/>
      <c r="U23" s="27">
        <f>Table17[[#This Row],[Unit Price 09]]*Table17[[#This Row],[Quantity]]</f>
        <v>0</v>
      </c>
      <c r="V23" s="28"/>
      <c r="W23" s="27">
        <f>Table17[[#This Row],[Unit Price 10]]*Table17[[#This Row],[Quantity]]</f>
        <v>0</v>
      </c>
      <c r="X23" s="28"/>
      <c r="Y23" s="27">
        <f>Table17[[#This Row],[Unit Price 11]]*Table17[[#This Row],[Quantity]]</f>
        <v>0</v>
      </c>
      <c r="Z23" s="28"/>
      <c r="AA23" s="27">
        <f>Table17[[#This Row],[Unit Price 12]]*Table17[[#This Row],[Quantity]]</f>
        <v>0</v>
      </c>
      <c r="AB23" s="28"/>
      <c r="AC23" s="27">
        <f>Table17[[#This Row],[Unit Price 13]]*Table17[[#This Row],[Quantity]]</f>
        <v>0</v>
      </c>
      <c r="AD23" s="28"/>
      <c r="AE23" s="27">
        <f>Table17[[#This Row],[Unit Price 14]]*Table17[[#This Row],[Quantity]]</f>
        <v>0</v>
      </c>
      <c r="AF23" s="28"/>
      <c r="AG23" s="27">
        <f>Table17[[#This Row],[Unit Price 15]]*Table17[[#This Row],[Quantity]]</f>
        <v>0</v>
      </c>
      <c r="AH23" s="28"/>
      <c r="AI23" s="27">
        <f>Table17[[#This Row],[Unit Price 15]]*Table17[[#This Row],[Quantity]]</f>
        <v>0</v>
      </c>
      <c r="AJ23" s="28"/>
      <c r="AK23" s="27">
        <f>Table17[[#This Row],[Unit Price 15]]*Table17[[#This Row],[Quantity]]</f>
        <v>0</v>
      </c>
      <c r="AL23" s="28"/>
      <c r="AM23" s="27">
        <f>Table17[[#This Row],[Unit Price 15]]*Table17[[#This Row],[Quantity]]</f>
        <v>0</v>
      </c>
      <c r="AN23" s="28"/>
      <c r="AO23" s="27">
        <f>Table17[[#This Row],[Unit Price 15]]*Table17[[#This Row],[Quantity]]</f>
        <v>0</v>
      </c>
      <c r="AP23" s="28"/>
      <c r="AQ23" s="27">
        <f>Table17[[#This Row],[Unit Price 15]]*Table17[[#This Row],[Quantity]]</f>
        <v>0</v>
      </c>
    </row>
    <row r="24" spans="1:43" s="20" customFormat="1" ht="15.75" thickTop="1" x14ac:dyDescent="0.25">
      <c r="A24" s="18"/>
      <c r="B24" s="18"/>
      <c r="C24" s="82" t="s">
        <v>135</v>
      </c>
      <c r="D24" s="21"/>
      <c r="E24" s="22">
        <f>SUBTOTAL(109,Table17[Ext. Price 01])</f>
        <v>0</v>
      </c>
      <c r="F24" s="21"/>
      <c r="G24" s="22">
        <f>SUBTOTAL(109,Table17[Ext. Price 02])</f>
        <v>0</v>
      </c>
      <c r="H24" s="21"/>
      <c r="I24" s="22">
        <f>SUBTOTAL(109,Table17[Ext. Price 03])</f>
        <v>0</v>
      </c>
      <c r="J24" s="21"/>
      <c r="K24" s="22">
        <f>SUBTOTAL(109,Table17[Ext. Price 04])</f>
        <v>0</v>
      </c>
      <c r="L24" s="21"/>
      <c r="M24" s="22">
        <f>SUBTOTAL(109,Table17[Ext. Price 05])</f>
        <v>0</v>
      </c>
      <c r="N24" s="21"/>
      <c r="O24" s="22">
        <f>SUBTOTAL(109,Table17[Ext. Price 06])</f>
        <v>0</v>
      </c>
      <c r="P24" s="31"/>
      <c r="Q24" s="30">
        <f>SUBTOTAL(109,Table17[Ext. Price 07])</f>
        <v>0</v>
      </c>
      <c r="R24" s="31"/>
      <c r="S24" s="30">
        <f>SUBTOTAL(109,Table17[Ext. Price 08])</f>
        <v>0</v>
      </c>
      <c r="T24" s="31"/>
      <c r="U24" s="30">
        <f>SUBTOTAL(109,Table17[Ext. Price 09])</f>
        <v>0</v>
      </c>
      <c r="V24" s="31"/>
      <c r="W24" s="30">
        <f>SUBTOTAL(109,Table17[Ext. Price 10])</f>
        <v>0</v>
      </c>
      <c r="X24" s="31"/>
      <c r="Y24" s="30">
        <f>SUBTOTAL(109,Table17[Ext. Price 11])</f>
        <v>0</v>
      </c>
      <c r="Z24" s="31"/>
      <c r="AA24" s="30">
        <f>SUBTOTAL(109,Table17[Ext. Price 12])</f>
        <v>0</v>
      </c>
      <c r="AB24" s="31"/>
      <c r="AC24" s="30">
        <f>SUBTOTAL(109,Table17[Ext. Price 13])</f>
        <v>0</v>
      </c>
      <c r="AD24" s="31"/>
      <c r="AE24" s="30">
        <f>SUBTOTAL(109,Table17[Ext. Price 14])</f>
        <v>0</v>
      </c>
      <c r="AF24" s="31"/>
      <c r="AG24" s="30">
        <f>SUBTOTAL(109,Table17[Ext. Price 15])</f>
        <v>0</v>
      </c>
      <c r="AH24" s="31"/>
      <c r="AI24" s="30">
        <f>SUBTOTAL(109,Table17[Ext. Price 16])</f>
        <v>0</v>
      </c>
      <c r="AJ24" s="31"/>
      <c r="AK24" s="30">
        <f>SUBTOTAL(109,Table17[Ext. Price 17])</f>
        <v>0</v>
      </c>
      <c r="AL24" s="31"/>
      <c r="AM24" s="30">
        <f>SUBTOTAL(109,Table17[Ext. Price 18])</f>
        <v>0</v>
      </c>
      <c r="AN24" s="31"/>
      <c r="AO24" s="30">
        <f>SUBTOTAL(109,Table17[Ext. Price 19])</f>
        <v>0</v>
      </c>
      <c r="AP24" s="31"/>
      <c r="AQ24" s="30">
        <f>SUBTOTAL(109,Table17[Ext. Price 20])</f>
        <v>0</v>
      </c>
    </row>
    <row r="25" spans="1:43" s="32" customFormat="1" ht="15.75" thickBot="1" x14ac:dyDescent="0.3">
      <c r="A25" s="106"/>
      <c r="B25" s="9" t="s">
        <v>136</v>
      </c>
      <c r="C25" s="9"/>
      <c r="D25" s="10"/>
      <c r="E25" s="11" t="str">
        <f>IF(E24=0,"",($C$6*($C$4+$C$5-E24)/$C$4))</f>
        <v/>
      </c>
      <c r="F25" s="12"/>
      <c r="G25" s="11" t="str">
        <f>IF(G24=0,"",($C$6*($C$4+$C$5-G24)/$C$4))</f>
        <v/>
      </c>
      <c r="H25" s="12"/>
      <c r="I25" s="11" t="str">
        <f>IF(I24=0,"",($C$6*($C$4+$C$5-I24)/$C$4))</f>
        <v/>
      </c>
      <c r="J25" s="12"/>
      <c r="K25" s="11" t="str">
        <f>IF(K24=0,"",($C$6*($C$4+$C$5-K24)/$C$4))</f>
        <v/>
      </c>
      <c r="L25" s="10"/>
      <c r="M25" s="11" t="str">
        <f>IF(M24=0,"",($C$6*($C$4+$C$5-M24)/$C$4))</f>
        <v/>
      </c>
      <c r="N25" s="10"/>
      <c r="O25" s="11" t="str">
        <f>IF(O24=0,"",($C$6*($C$4+$C$5-O24)/$C$4))</f>
        <v/>
      </c>
      <c r="P25" s="10"/>
      <c r="Q25" s="11" t="str">
        <f>IF(Q24=0,"",($C$6*($C$4+$C$5-Q24)/$C$4))</f>
        <v/>
      </c>
      <c r="R25" s="10"/>
      <c r="S25" s="11" t="str">
        <f>IF(S24=0,"",($C$6*($C$4+$C$5-S24)/$C$4))</f>
        <v/>
      </c>
      <c r="T25" s="10"/>
      <c r="U25" s="11" t="str">
        <f>IF(U24=0,"",($C$6*($C$4+$C$5-U24)/$C$4))</f>
        <v/>
      </c>
      <c r="V25" s="10"/>
      <c r="W25" s="11" t="str">
        <f>IF(W24=0,"",($C$6*($C$4+$C$5-W24)/$C$4))</f>
        <v/>
      </c>
      <c r="X25" s="10"/>
      <c r="Y25" s="11" t="str">
        <f>IF(Y24=0,"",($C$6*($C$4+$C$5-Y24)/$C$4))</f>
        <v/>
      </c>
      <c r="Z25" s="10"/>
      <c r="AA25" s="11" t="str">
        <f>IF(AA24=0,"",($C$6*($C$4+$C$5-AA24)/$C$4))</f>
        <v/>
      </c>
      <c r="AB25" s="10"/>
      <c r="AC25" s="11" t="str">
        <f>IF(AC24=0,"",($C$6*($C$4+$C$5-AC24)/$C$4))</f>
        <v/>
      </c>
      <c r="AD25" s="10"/>
      <c r="AE25" s="11" t="str">
        <f>IF(AE24=0,"",($C$6*($C$4+$C$5-AE24)/$C$4))</f>
        <v/>
      </c>
      <c r="AF25" s="10"/>
      <c r="AG25" s="11" t="str">
        <f>IF(AG24=0,"",($C$6*($C$4+$C$5-AG24)/$C$4))</f>
        <v/>
      </c>
      <c r="AH25" s="10"/>
      <c r="AI25" s="11" t="str">
        <f>IF(AI24=0,"",($C$6*($C$4+$C$5-AI24)/$C$4))</f>
        <v/>
      </c>
      <c r="AJ25" s="10"/>
      <c r="AK25" s="11" t="str">
        <f>IF(AK24=0,"",($C$6*($C$4+$C$5-AK24)/$C$4))</f>
        <v/>
      </c>
      <c r="AL25" s="10"/>
      <c r="AM25" s="11" t="str">
        <f>IF(AM24=0,"",($C$6*($C$4+$C$5-AM24)/$C$4))</f>
        <v/>
      </c>
      <c r="AN25" s="10"/>
      <c r="AO25" s="11" t="str">
        <f>IF(AO24=0,"",($C$6*($C$4+$C$5-AO24)/$C$4))</f>
        <v/>
      </c>
      <c r="AP25" s="10"/>
      <c r="AQ25" s="11" t="str">
        <f>IF(AQ24=0,"",($C$6*($C$4+$C$5-AQ24)/$C$4))</f>
        <v/>
      </c>
    </row>
    <row r="26" spans="1:43" ht="15.75" thickTop="1" x14ac:dyDescent="0.25">
      <c r="E26" s="32"/>
      <c r="G26" s="32"/>
      <c r="I26" s="32"/>
      <c r="K26" s="32"/>
    </row>
    <row r="27" spans="1:43" x14ac:dyDescent="0.25">
      <c r="E27" s="32"/>
      <c r="G27" s="32"/>
      <c r="I27" s="32"/>
      <c r="K27" s="32"/>
    </row>
  </sheetData>
  <sheetProtection autoFilter="0"/>
  <mergeCells count="40">
    <mergeCell ref="D5:E5"/>
    <mergeCell ref="F5:G5"/>
    <mergeCell ref="AD5:AE5"/>
    <mergeCell ref="H5:I5"/>
    <mergeCell ref="J5:K5"/>
    <mergeCell ref="L5:M5"/>
    <mergeCell ref="N5:O5"/>
    <mergeCell ref="P5:Q5"/>
    <mergeCell ref="R5:S5"/>
    <mergeCell ref="AF6:AG6"/>
    <mergeCell ref="AF5:AG5"/>
    <mergeCell ref="D6:E6"/>
    <mergeCell ref="F6:G6"/>
    <mergeCell ref="H6:I6"/>
    <mergeCell ref="J6:K6"/>
    <mergeCell ref="L6:M6"/>
    <mergeCell ref="N6:O6"/>
    <mergeCell ref="P6:Q6"/>
    <mergeCell ref="R6:S6"/>
    <mergeCell ref="T6:U6"/>
    <mergeCell ref="T5:U5"/>
    <mergeCell ref="V5:W5"/>
    <mergeCell ref="X5:Y5"/>
    <mergeCell ref="Z5:AA5"/>
    <mergeCell ref="AB5:AC5"/>
    <mergeCell ref="V6:W6"/>
    <mergeCell ref="X6:Y6"/>
    <mergeCell ref="Z6:AA6"/>
    <mergeCell ref="AB6:AC6"/>
    <mergeCell ref="AD6:AE6"/>
    <mergeCell ref="AN5:AO5"/>
    <mergeCell ref="AN6:AO6"/>
    <mergeCell ref="AP5:AQ5"/>
    <mergeCell ref="AP6:AQ6"/>
    <mergeCell ref="AH5:AI5"/>
    <mergeCell ref="AH6:AI6"/>
    <mergeCell ref="AJ5:AK5"/>
    <mergeCell ref="AJ6:AK6"/>
    <mergeCell ref="AL5:AM5"/>
    <mergeCell ref="AL6:AM6"/>
  </mergeCells>
  <phoneticPr fontId="14" type="noConversion"/>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3ED3-FF9E-4BB7-9205-3A5C4F0D5594}">
  <sheetPr>
    <tabColor theme="9"/>
  </sheetPr>
  <dimension ref="A1:AQ26"/>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167</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137</v>
      </c>
      <c r="B4" s="105" t="s">
        <v>138</v>
      </c>
      <c r="C4" s="13">
        <f>MAX(D24:AQ24)</f>
        <v>0</v>
      </c>
    </row>
    <row r="5" spans="1:43" ht="16.5" thickTop="1" thickBot="1" x14ac:dyDescent="0.3">
      <c r="A5" s="107" t="s">
        <v>139</v>
      </c>
      <c r="B5" s="105" t="s">
        <v>140</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release)'!C36</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Table174[[#This Row],[Unit Price 01]]*Table174[[#This Row],[Quantity]]</f>
        <v>0</v>
      </c>
      <c r="F8" s="26"/>
      <c r="G8" s="27">
        <f>Table174[[#This Row],[Unit Price 02]]*Table174[[#This Row],[Quantity]]</f>
        <v>0</v>
      </c>
      <c r="H8" s="26"/>
      <c r="I8" s="27">
        <f>Table174[[#This Row],[Unit Price 03]]*Table174[[#This Row],[Quantity]]</f>
        <v>0</v>
      </c>
      <c r="J8" s="26"/>
      <c r="K8" s="27">
        <f>Table174[[#This Row],[Unit Price 04]]*Table174[[#This Row],[Quantity]]</f>
        <v>0</v>
      </c>
      <c r="L8" s="26"/>
      <c r="M8" s="27">
        <f>Table174[[#This Row],[Unit Price 05]]*Table174[[#This Row],[Quantity]]</f>
        <v>0</v>
      </c>
      <c r="N8" s="26"/>
      <c r="O8" s="27">
        <f>Table174[[#This Row],[Unit Price 06]]*Table174[[#This Row],[Quantity]]</f>
        <v>0</v>
      </c>
      <c r="P8" s="28"/>
      <c r="Q8" s="27">
        <f>Table174[[#This Row],[Unit Price 07]]*Table174[[#This Row],[Quantity]]</f>
        <v>0</v>
      </c>
      <c r="R8" s="28"/>
      <c r="S8" s="27">
        <f>Table174[[#This Row],[Unit Price 08]]*Table174[[#This Row],[Quantity]]</f>
        <v>0</v>
      </c>
      <c r="T8" s="28"/>
      <c r="U8" s="27">
        <f>Table174[[#This Row],[Unit Price 09]]*Table174[[#This Row],[Quantity]]</f>
        <v>0</v>
      </c>
      <c r="V8" s="28"/>
      <c r="W8" s="27">
        <f>Table174[[#This Row],[Unit Price 10]]*Table174[[#This Row],[Quantity]]</f>
        <v>0</v>
      </c>
      <c r="X8" s="28"/>
      <c r="Y8" s="27">
        <f>Table174[[#This Row],[Unit Price 11]]*Table174[[#This Row],[Quantity]]</f>
        <v>0</v>
      </c>
      <c r="Z8" s="28"/>
      <c r="AA8" s="27">
        <f>Table174[[#This Row],[Unit Price 12]]*Table174[[#This Row],[Quantity]]</f>
        <v>0</v>
      </c>
      <c r="AB8" s="28"/>
      <c r="AC8" s="27">
        <f>Table174[[#This Row],[Unit Price 13]]*Table174[[#This Row],[Quantity]]</f>
        <v>0</v>
      </c>
      <c r="AD8" s="28"/>
      <c r="AE8" s="27">
        <f>Table174[[#This Row],[Unit Price 14]]*Table174[[#This Row],[Quantity]]</f>
        <v>0</v>
      </c>
      <c r="AF8" s="28"/>
      <c r="AG8" s="27">
        <f>Table174[[#This Row],[Unit Price 15]]*Table174[[#This Row],[Quantity]]</f>
        <v>0</v>
      </c>
      <c r="AH8" s="28"/>
      <c r="AI8" s="27">
        <f>Table174[[#This Row],[Unit Price 15]]*Table174[[#This Row],[Quantity]]</f>
        <v>0</v>
      </c>
      <c r="AJ8" s="28"/>
      <c r="AK8" s="27">
        <f>Table174[[#This Row],[Unit Price 15]]*Table174[[#This Row],[Quantity]]</f>
        <v>0</v>
      </c>
      <c r="AL8" s="28"/>
      <c r="AM8" s="27">
        <f>Table174[[#This Row],[Unit Price 15]]*Table174[[#This Row],[Quantity]]</f>
        <v>0</v>
      </c>
      <c r="AN8" s="28"/>
      <c r="AO8" s="27">
        <f>Table174[[#This Row],[Unit Price 15]]*Table174[[#This Row],[Quantity]]</f>
        <v>0</v>
      </c>
      <c r="AP8" s="28"/>
      <c r="AQ8" s="27">
        <f>Table174[[#This Row],[Unit Price 15]]*Table174[[#This Row],[Quantity]]</f>
        <v>0</v>
      </c>
    </row>
    <row r="9" spans="1:43" x14ac:dyDescent="0.25">
      <c r="A9" s="7">
        <v>2</v>
      </c>
      <c r="B9" s="29"/>
      <c r="C9" s="25"/>
      <c r="D9" s="26"/>
      <c r="E9" s="27">
        <f>Table174[[#This Row],[Unit Price 01]]*Table174[[#This Row],[Quantity]]</f>
        <v>0</v>
      </c>
      <c r="F9" s="26"/>
      <c r="G9" s="27">
        <f>Table174[[#This Row],[Unit Price 02]]*Table174[[#This Row],[Quantity]]</f>
        <v>0</v>
      </c>
      <c r="H9" s="26"/>
      <c r="I9" s="27">
        <f>Table174[[#This Row],[Unit Price 03]]*Table174[[#This Row],[Quantity]]</f>
        <v>0</v>
      </c>
      <c r="J9" s="26"/>
      <c r="K9" s="27">
        <f>Table174[[#This Row],[Unit Price 04]]*Table174[[#This Row],[Quantity]]</f>
        <v>0</v>
      </c>
      <c r="L9" s="26"/>
      <c r="M9" s="27">
        <f>Table174[[#This Row],[Unit Price 05]]*Table174[[#This Row],[Quantity]]</f>
        <v>0</v>
      </c>
      <c r="N9" s="26"/>
      <c r="O9" s="27">
        <f>Table174[[#This Row],[Unit Price 06]]*Table174[[#This Row],[Quantity]]</f>
        <v>0</v>
      </c>
      <c r="P9" s="28"/>
      <c r="Q9" s="27">
        <f>Table174[[#This Row],[Unit Price 07]]*Table174[[#This Row],[Quantity]]</f>
        <v>0</v>
      </c>
      <c r="R9" s="28"/>
      <c r="S9" s="27">
        <f>Table174[[#This Row],[Unit Price 08]]*Table174[[#This Row],[Quantity]]</f>
        <v>0</v>
      </c>
      <c r="T9" s="28"/>
      <c r="U9" s="27">
        <f>Table174[[#This Row],[Unit Price 09]]*Table174[[#This Row],[Quantity]]</f>
        <v>0</v>
      </c>
      <c r="V9" s="28"/>
      <c r="W9" s="27">
        <f>Table174[[#This Row],[Unit Price 10]]*Table174[[#This Row],[Quantity]]</f>
        <v>0</v>
      </c>
      <c r="X9" s="28"/>
      <c r="Y9" s="27">
        <f>Table174[[#This Row],[Unit Price 11]]*Table174[[#This Row],[Quantity]]</f>
        <v>0</v>
      </c>
      <c r="Z9" s="28"/>
      <c r="AA9" s="27">
        <f>Table174[[#This Row],[Unit Price 12]]*Table174[[#This Row],[Quantity]]</f>
        <v>0</v>
      </c>
      <c r="AB9" s="28"/>
      <c r="AC9" s="27">
        <f>Table174[[#This Row],[Unit Price 13]]*Table174[[#This Row],[Quantity]]</f>
        <v>0</v>
      </c>
      <c r="AD9" s="28"/>
      <c r="AE9" s="27">
        <f>Table174[[#This Row],[Unit Price 14]]*Table174[[#This Row],[Quantity]]</f>
        <v>0</v>
      </c>
      <c r="AF9" s="28"/>
      <c r="AG9" s="27">
        <f>Table174[[#This Row],[Unit Price 15]]*Table174[[#This Row],[Quantity]]</f>
        <v>0</v>
      </c>
      <c r="AH9" s="28"/>
      <c r="AI9" s="27">
        <f>Table174[[#This Row],[Unit Price 15]]*Table174[[#This Row],[Quantity]]</f>
        <v>0</v>
      </c>
      <c r="AJ9" s="28"/>
      <c r="AK9" s="27">
        <f>Table174[[#This Row],[Unit Price 15]]*Table174[[#This Row],[Quantity]]</f>
        <v>0</v>
      </c>
      <c r="AL9" s="28"/>
      <c r="AM9" s="27">
        <f>Table174[[#This Row],[Unit Price 15]]*Table174[[#This Row],[Quantity]]</f>
        <v>0</v>
      </c>
      <c r="AN9" s="28"/>
      <c r="AO9" s="27">
        <f>Table174[[#This Row],[Unit Price 15]]*Table174[[#This Row],[Quantity]]</f>
        <v>0</v>
      </c>
      <c r="AP9" s="28"/>
      <c r="AQ9" s="27">
        <f>Table174[[#This Row],[Unit Price 15]]*Table174[[#This Row],[Quantity]]</f>
        <v>0</v>
      </c>
    </row>
    <row r="10" spans="1:43" x14ac:dyDescent="0.25">
      <c r="A10" s="7">
        <v>3</v>
      </c>
      <c r="B10" s="29"/>
      <c r="C10" s="25"/>
      <c r="D10" s="26"/>
      <c r="E10" s="27">
        <f>Table174[[#This Row],[Unit Price 01]]*Table174[[#This Row],[Quantity]]</f>
        <v>0</v>
      </c>
      <c r="F10" s="26"/>
      <c r="G10" s="27">
        <f>Table174[[#This Row],[Unit Price 02]]*Table174[[#This Row],[Quantity]]</f>
        <v>0</v>
      </c>
      <c r="H10" s="26"/>
      <c r="I10" s="27">
        <f>Table174[[#This Row],[Unit Price 03]]*Table174[[#This Row],[Quantity]]</f>
        <v>0</v>
      </c>
      <c r="J10" s="26"/>
      <c r="K10" s="27">
        <f>Table174[[#This Row],[Unit Price 04]]*Table174[[#This Row],[Quantity]]</f>
        <v>0</v>
      </c>
      <c r="L10" s="26"/>
      <c r="M10" s="27">
        <f>Table174[[#This Row],[Unit Price 05]]*Table174[[#This Row],[Quantity]]</f>
        <v>0</v>
      </c>
      <c r="N10" s="26"/>
      <c r="O10" s="27">
        <f>Table174[[#This Row],[Unit Price 06]]*Table174[[#This Row],[Quantity]]</f>
        <v>0</v>
      </c>
      <c r="P10" s="28"/>
      <c r="Q10" s="27">
        <f>Table174[[#This Row],[Unit Price 07]]*Table174[[#This Row],[Quantity]]</f>
        <v>0</v>
      </c>
      <c r="R10" s="28"/>
      <c r="S10" s="27">
        <f>Table174[[#This Row],[Unit Price 08]]*Table174[[#This Row],[Quantity]]</f>
        <v>0</v>
      </c>
      <c r="T10" s="28"/>
      <c r="U10" s="27">
        <f>Table174[[#This Row],[Unit Price 09]]*Table174[[#This Row],[Quantity]]</f>
        <v>0</v>
      </c>
      <c r="V10" s="28"/>
      <c r="W10" s="27">
        <f>Table174[[#This Row],[Unit Price 10]]*Table174[[#This Row],[Quantity]]</f>
        <v>0</v>
      </c>
      <c r="X10" s="28"/>
      <c r="Y10" s="27">
        <f>Table174[[#This Row],[Unit Price 11]]*Table174[[#This Row],[Quantity]]</f>
        <v>0</v>
      </c>
      <c r="Z10" s="28"/>
      <c r="AA10" s="27">
        <f>Table174[[#This Row],[Unit Price 12]]*Table174[[#This Row],[Quantity]]</f>
        <v>0</v>
      </c>
      <c r="AB10" s="28"/>
      <c r="AC10" s="27">
        <f>Table174[[#This Row],[Unit Price 13]]*Table174[[#This Row],[Quantity]]</f>
        <v>0</v>
      </c>
      <c r="AD10" s="28"/>
      <c r="AE10" s="27">
        <f>Table174[[#This Row],[Unit Price 14]]*Table174[[#This Row],[Quantity]]</f>
        <v>0</v>
      </c>
      <c r="AF10" s="28"/>
      <c r="AG10" s="27">
        <f>Table174[[#This Row],[Unit Price 15]]*Table174[[#This Row],[Quantity]]</f>
        <v>0</v>
      </c>
      <c r="AH10" s="28"/>
      <c r="AI10" s="27">
        <f>Table174[[#This Row],[Unit Price 15]]*Table174[[#This Row],[Quantity]]</f>
        <v>0</v>
      </c>
      <c r="AJ10" s="28"/>
      <c r="AK10" s="27">
        <f>Table174[[#This Row],[Unit Price 15]]*Table174[[#This Row],[Quantity]]</f>
        <v>0</v>
      </c>
      <c r="AL10" s="28"/>
      <c r="AM10" s="27">
        <f>Table174[[#This Row],[Unit Price 15]]*Table174[[#This Row],[Quantity]]</f>
        <v>0</v>
      </c>
      <c r="AN10" s="28"/>
      <c r="AO10" s="27">
        <f>Table174[[#This Row],[Unit Price 15]]*Table174[[#This Row],[Quantity]]</f>
        <v>0</v>
      </c>
      <c r="AP10" s="28"/>
      <c r="AQ10" s="27">
        <f>Table174[[#This Row],[Unit Price 15]]*Table174[[#This Row],[Quantity]]</f>
        <v>0</v>
      </c>
    </row>
    <row r="11" spans="1:43" x14ac:dyDescent="0.25">
      <c r="A11" s="7">
        <v>4</v>
      </c>
      <c r="B11" s="29"/>
      <c r="C11" s="25"/>
      <c r="D11" s="26"/>
      <c r="E11" s="27">
        <f>Table174[[#This Row],[Unit Price 01]]*Table174[[#This Row],[Quantity]]</f>
        <v>0</v>
      </c>
      <c r="F11" s="26"/>
      <c r="G11" s="27">
        <f>Table174[[#This Row],[Unit Price 02]]*Table174[[#This Row],[Quantity]]</f>
        <v>0</v>
      </c>
      <c r="H11" s="26"/>
      <c r="I11" s="27">
        <f>Table174[[#This Row],[Unit Price 03]]*Table174[[#This Row],[Quantity]]</f>
        <v>0</v>
      </c>
      <c r="J11" s="26"/>
      <c r="K11" s="27">
        <f>Table174[[#This Row],[Unit Price 04]]*Table174[[#This Row],[Quantity]]</f>
        <v>0</v>
      </c>
      <c r="L11" s="26"/>
      <c r="M11" s="27">
        <f>Table174[[#This Row],[Unit Price 05]]*Table174[[#This Row],[Quantity]]</f>
        <v>0</v>
      </c>
      <c r="N11" s="26"/>
      <c r="O11" s="27">
        <f>Table174[[#This Row],[Unit Price 06]]*Table174[[#This Row],[Quantity]]</f>
        <v>0</v>
      </c>
      <c r="P11" s="28"/>
      <c r="Q11" s="27">
        <f>Table174[[#This Row],[Unit Price 07]]*Table174[[#This Row],[Quantity]]</f>
        <v>0</v>
      </c>
      <c r="R11" s="28"/>
      <c r="S11" s="27">
        <f>Table174[[#This Row],[Unit Price 08]]*Table174[[#This Row],[Quantity]]</f>
        <v>0</v>
      </c>
      <c r="T11" s="28"/>
      <c r="U11" s="27">
        <f>Table174[[#This Row],[Unit Price 09]]*Table174[[#This Row],[Quantity]]</f>
        <v>0</v>
      </c>
      <c r="V11" s="28"/>
      <c r="W11" s="27">
        <f>Table174[[#This Row],[Unit Price 10]]*Table174[[#This Row],[Quantity]]</f>
        <v>0</v>
      </c>
      <c r="X11" s="28"/>
      <c r="Y11" s="27">
        <f>Table174[[#This Row],[Unit Price 11]]*Table174[[#This Row],[Quantity]]</f>
        <v>0</v>
      </c>
      <c r="Z11" s="28"/>
      <c r="AA11" s="27">
        <f>Table174[[#This Row],[Unit Price 12]]*Table174[[#This Row],[Quantity]]</f>
        <v>0</v>
      </c>
      <c r="AB11" s="28"/>
      <c r="AC11" s="27">
        <f>Table174[[#This Row],[Unit Price 13]]*Table174[[#This Row],[Quantity]]</f>
        <v>0</v>
      </c>
      <c r="AD11" s="28"/>
      <c r="AE11" s="27">
        <f>Table174[[#This Row],[Unit Price 14]]*Table174[[#This Row],[Quantity]]</f>
        <v>0</v>
      </c>
      <c r="AF11" s="28"/>
      <c r="AG11" s="27">
        <f>Table174[[#This Row],[Unit Price 15]]*Table174[[#This Row],[Quantity]]</f>
        <v>0</v>
      </c>
      <c r="AH11" s="28"/>
      <c r="AI11" s="27">
        <f>Table174[[#This Row],[Unit Price 15]]*Table174[[#This Row],[Quantity]]</f>
        <v>0</v>
      </c>
      <c r="AJ11" s="28"/>
      <c r="AK11" s="27">
        <f>Table174[[#This Row],[Unit Price 15]]*Table174[[#This Row],[Quantity]]</f>
        <v>0</v>
      </c>
      <c r="AL11" s="28"/>
      <c r="AM11" s="27">
        <f>Table174[[#This Row],[Unit Price 15]]*Table174[[#This Row],[Quantity]]</f>
        <v>0</v>
      </c>
      <c r="AN11" s="28"/>
      <c r="AO11" s="27">
        <f>Table174[[#This Row],[Unit Price 15]]*Table174[[#This Row],[Quantity]]</f>
        <v>0</v>
      </c>
      <c r="AP11" s="28"/>
      <c r="AQ11" s="27">
        <f>Table174[[#This Row],[Unit Price 15]]*Table174[[#This Row],[Quantity]]</f>
        <v>0</v>
      </c>
    </row>
    <row r="12" spans="1:43" x14ac:dyDescent="0.25">
      <c r="A12" s="7">
        <v>5</v>
      </c>
      <c r="B12" s="29"/>
      <c r="C12" s="25"/>
      <c r="D12" s="26"/>
      <c r="E12" s="27">
        <f>Table174[[#This Row],[Unit Price 01]]*Table174[[#This Row],[Quantity]]</f>
        <v>0</v>
      </c>
      <c r="F12" s="26"/>
      <c r="G12" s="27">
        <f>Table174[[#This Row],[Unit Price 02]]*Table174[[#This Row],[Quantity]]</f>
        <v>0</v>
      </c>
      <c r="H12" s="26"/>
      <c r="I12" s="27">
        <f>Table174[[#This Row],[Unit Price 03]]*Table174[[#This Row],[Quantity]]</f>
        <v>0</v>
      </c>
      <c r="J12" s="26"/>
      <c r="K12" s="27">
        <f>Table174[[#This Row],[Unit Price 04]]*Table174[[#This Row],[Quantity]]</f>
        <v>0</v>
      </c>
      <c r="L12" s="26"/>
      <c r="M12" s="27">
        <f>Table174[[#This Row],[Unit Price 05]]*Table174[[#This Row],[Quantity]]</f>
        <v>0</v>
      </c>
      <c r="N12" s="26"/>
      <c r="O12" s="27">
        <f>Table174[[#This Row],[Unit Price 06]]*Table174[[#This Row],[Quantity]]</f>
        <v>0</v>
      </c>
      <c r="P12" s="28"/>
      <c r="Q12" s="27">
        <f>Table174[[#This Row],[Unit Price 07]]*Table174[[#This Row],[Quantity]]</f>
        <v>0</v>
      </c>
      <c r="R12" s="28"/>
      <c r="S12" s="27">
        <f>Table174[[#This Row],[Unit Price 08]]*Table174[[#This Row],[Quantity]]</f>
        <v>0</v>
      </c>
      <c r="T12" s="28"/>
      <c r="U12" s="27">
        <f>Table174[[#This Row],[Unit Price 09]]*Table174[[#This Row],[Quantity]]</f>
        <v>0</v>
      </c>
      <c r="V12" s="28"/>
      <c r="W12" s="27">
        <f>Table174[[#This Row],[Unit Price 10]]*Table174[[#This Row],[Quantity]]</f>
        <v>0</v>
      </c>
      <c r="X12" s="28"/>
      <c r="Y12" s="27">
        <f>Table174[[#This Row],[Unit Price 11]]*Table174[[#This Row],[Quantity]]</f>
        <v>0</v>
      </c>
      <c r="Z12" s="28"/>
      <c r="AA12" s="27">
        <f>Table174[[#This Row],[Unit Price 12]]*Table174[[#This Row],[Quantity]]</f>
        <v>0</v>
      </c>
      <c r="AB12" s="28"/>
      <c r="AC12" s="27">
        <f>Table174[[#This Row],[Unit Price 13]]*Table174[[#This Row],[Quantity]]</f>
        <v>0</v>
      </c>
      <c r="AD12" s="28"/>
      <c r="AE12" s="27">
        <f>Table174[[#This Row],[Unit Price 14]]*Table174[[#This Row],[Quantity]]</f>
        <v>0</v>
      </c>
      <c r="AF12" s="28"/>
      <c r="AG12" s="27">
        <f>Table174[[#This Row],[Unit Price 15]]*Table174[[#This Row],[Quantity]]</f>
        <v>0</v>
      </c>
      <c r="AH12" s="28"/>
      <c r="AI12" s="27">
        <f>Table174[[#This Row],[Unit Price 15]]*Table174[[#This Row],[Quantity]]</f>
        <v>0</v>
      </c>
      <c r="AJ12" s="28"/>
      <c r="AK12" s="27">
        <f>Table174[[#This Row],[Unit Price 15]]*Table174[[#This Row],[Quantity]]</f>
        <v>0</v>
      </c>
      <c r="AL12" s="28"/>
      <c r="AM12" s="27">
        <f>Table174[[#This Row],[Unit Price 15]]*Table174[[#This Row],[Quantity]]</f>
        <v>0</v>
      </c>
      <c r="AN12" s="28"/>
      <c r="AO12" s="27">
        <f>Table174[[#This Row],[Unit Price 15]]*Table174[[#This Row],[Quantity]]</f>
        <v>0</v>
      </c>
      <c r="AP12" s="28"/>
      <c r="AQ12" s="27">
        <f>Table174[[#This Row],[Unit Price 15]]*Table174[[#This Row],[Quantity]]</f>
        <v>0</v>
      </c>
    </row>
    <row r="13" spans="1:43" x14ac:dyDescent="0.25">
      <c r="A13" s="7">
        <v>6</v>
      </c>
      <c r="B13" s="29"/>
      <c r="C13" s="25"/>
      <c r="D13" s="26"/>
      <c r="E13" s="27">
        <f>Table174[[#This Row],[Unit Price 01]]*Table174[[#This Row],[Quantity]]</f>
        <v>0</v>
      </c>
      <c r="F13" s="26"/>
      <c r="G13" s="27">
        <f>Table174[[#This Row],[Unit Price 02]]*Table174[[#This Row],[Quantity]]</f>
        <v>0</v>
      </c>
      <c r="H13" s="26"/>
      <c r="I13" s="27">
        <f>Table174[[#This Row],[Unit Price 03]]*Table174[[#This Row],[Quantity]]</f>
        <v>0</v>
      </c>
      <c r="J13" s="26"/>
      <c r="K13" s="27">
        <f>Table174[[#This Row],[Unit Price 04]]*Table174[[#This Row],[Quantity]]</f>
        <v>0</v>
      </c>
      <c r="L13" s="26"/>
      <c r="M13" s="27">
        <f>Table174[[#This Row],[Unit Price 05]]*Table174[[#This Row],[Quantity]]</f>
        <v>0</v>
      </c>
      <c r="N13" s="26"/>
      <c r="O13" s="27">
        <f>Table174[[#This Row],[Unit Price 06]]*Table174[[#This Row],[Quantity]]</f>
        <v>0</v>
      </c>
      <c r="P13" s="28"/>
      <c r="Q13" s="27">
        <f>Table174[[#This Row],[Unit Price 07]]*Table174[[#This Row],[Quantity]]</f>
        <v>0</v>
      </c>
      <c r="R13" s="28"/>
      <c r="S13" s="27">
        <f>Table174[[#This Row],[Unit Price 08]]*Table174[[#This Row],[Quantity]]</f>
        <v>0</v>
      </c>
      <c r="T13" s="28"/>
      <c r="U13" s="27">
        <f>Table174[[#This Row],[Unit Price 09]]*Table174[[#This Row],[Quantity]]</f>
        <v>0</v>
      </c>
      <c r="V13" s="28"/>
      <c r="W13" s="27">
        <f>Table174[[#This Row],[Unit Price 10]]*Table174[[#This Row],[Quantity]]</f>
        <v>0</v>
      </c>
      <c r="X13" s="28"/>
      <c r="Y13" s="27">
        <f>Table174[[#This Row],[Unit Price 11]]*Table174[[#This Row],[Quantity]]</f>
        <v>0</v>
      </c>
      <c r="Z13" s="28"/>
      <c r="AA13" s="27">
        <f>Table174[[#This Row],[Unit Price 12]]*Table174[[#This Row],[Quantity]]</f>
        <v>0</v>
      </c>
      <c r="AB13" s="28"/>
      <c r="AC13" s="27">
        <f>Table174[[#This Row],[Unit Price 13]]*Table174[[#This Row],[Quantity]]</f>
        <v>0</v>
      </c>
      <c r="AD13" s="28"/>
      <c r="AE13" s="27">
        <f>Table174[[#This Row],[Unit Price 14]]*Table174[[#This Row],[Quantity]]</f>
        <v>0</v>
      </c>
      <c r="AF13" s="28"/>
      <c r="AG13" s="27">
        <f>Table174[[#This Row],[Unit Price 15]]*Table174[[#This Row],[Quantity]]</f>
        <v>0</v>
      </c>
      <c r="AH13" s="28"/>
      <c r="AI13" s="27">
        <f>Table174[[#This Row],[Unit Price 15]]*Table174[[#This Row],[Quantity]]</f>
        <v>0</v>
      </c>
      <c r="AJ13" s="28"/>
      <c r="AK13" s="27">
        <f>Table174[[#This Row],[Unit Price 15]]*Table174[[#This Row],[Quantity]]</f>
        <v>0</v>
      </c>
      <c r="AL13" s="28"/>
      <c r="AM13" s="27">
        <f>Table174[[#This Row],[Unit Price 15]]*Table174[[#This Row],[Quantity]]</f>
        <v>0</v>
      </c>
      <c r="AN13" s="28"/>
      <c r="AO13" s="27">
        <f>Table174[[#This Row],[Unit Price 15]]*Table174[[#This Row],[Quantity]]</f>
        <v>0</v>
      </c>
      <c r="AP13" s="28"/>
      <c r="AQ13" s="27">
        <f>Table174[[#This Row],[Unit Price 15]]*Table174[[#This Row],[Quantity]]</f>
        <v>0</v>
      </c>
    </row>
    <row r="14" spans="1:43" x14ac:dyDescent="0.25">
      <c r="A14" s="7">
        <v>7</v>
      </c>
      <c r="B14" s="29"/>
      <c r="C14" s="25"/>
      <c r="D14" s="26"/>
      <c r="E14" s="27">
        <f>Table174[[#This Row],[Unit Price 01]]*Table174[[#This Row],[Quantity]]</f>
        <v>0</v>
      </c>
      <c r="F14" s="26"/>
      <c r="G14" s="27">
        <f>Table174[[#This Row],[Unit Price 02]]*Table174[[#This Row],[Quantity]]</f>
        <v>0</v>
      </c>
      <c r="H14" s="26"/>
      <c r="I14" s="27">
        <f>Table174[[#This Row],[Unit Price 03]]*Table174[[#This Row],[Quantity]]</f>
        <v>0</v>
      </c>
      <c r="J14" s="26"/>
      <c r="K14" s="27">
        <f>Table174[[#This Row],[Unit Price 04]]*Table174[[#This Row],[Quantity]]</f>
        <v>0</v>
      </c>
      <c r="L14" s="26"/>
      <c r="M14" s="27">
        <f>Table174[[#This Row],[Unit Price 05]]*Table174[[#This Row],[Quantity]]</f>
        <v>0</v>
      </c>
      <c r="N14" s="26"/>
      <c r="O14" s="27">
        <f>Table174[[#This Row],[Unit Price 06]]*Table174[[#This Row],[Quantity]]</f>
        <v>0</v>
      </c>
      <c r="P14" s="28"/>
      <c r="Q14" s="27">
        <f>Table174[[#This Row],[Unit Price 07]]*Table174[[#This Row],[Quantity]]</f>
        <v>0</v>
      </c>
      <c r="R14" s="28"/>
      <c r="S14" s="27">
        <f>Table174[[#This Row],[Unit Price 08]]*Table174[[#This Row],[Quantity]]</f>
        <v>0</v>
      </c>
      <c r="T14" s="28"/>
      <c r="U14" s="27">
        <f>Table174[[#This Row],[Unit Price 09]]*Table174[[#This Row],[Quantity]]</f>
        <v>0</v>
      </c>
      <c r="V14" s="28"/>
      <c r="W14" s="27">
        <f>Table174[[#This Row],[Unit Price 10]]*Table174[[#This Row],[Quantity]]</f>
        <v>0</v>
      </c>
      <c r="X14" s="28"/>
      <c r="Y14" s="27">
        <f>Table174[[#This Row],[Unit Price 11]]*Table174[[#This Row],[Quantity]]</f>
        <v>0</v>
      </c>
      <c r="Z14" s="28"/>
      <c r="AA14" s="27">
        <f>Table174[[#This Row],[Unit Price 12]]*Table174[[#This Row],[Quantity]]</f>
        <v>0</v>
      </c>
      <c r="AB14" s="28"/>
      <c r="AC14" s="27">
        <f>Table174[[#This Row],[Unit Price 13]]*Table174[[#This Row],[Quantity]]</f>
        <v>0</v>
      </c>
      <c r="AD14" s="28"/>
      <c r="AE14" s="27">
        <f>Table174[[#This Row],[Unit Price 14]]*Table174[[#This Row],[Quantity]]</f>
        <v>0</v>
      </c>
      <c r="AF14" s="28"/>
      <c r="AG14" s="27">
        <f>Table174[[#This Row],[Unit Price 15]]*Table174[[#This Row],[Quantity]]</f>
        <v>0</v>
      </c>
      <c r="AH14" s="28"/>
      <c r="AI14" s="27">
        <f>Table174[[#This Row],[Unit Price 15]]*Table174[[#This Row],[Quantity]]</f>
        <v>0</v>
      </c>
      <c r="AJ14" s="28"/>
      <c r="AK14" s="27">
        <f>Table174[[#This Row],[Unit Price 15]]*Table174[[#This Row],[Quantity]]</f>
        <v>0</v>
      </c>
      <c r="AL14" s="28"/>
      <c r="AM14" s="27">
        <f>Table174[[#This Row],[Unit Price 15]]*Table174[[#This Row],[Quantity]]</f>
        <v>0</v>
      </c>
      <c r="AN14" s="28"/>
      <c r="AO14" s="27">
        <f>Table174[[#This Row],[Unit Price 15]]*Table174[[#This Row],[Quantity]]</f>
        <v>0</v>
      </c>
      <c r="AP14" s="28"/>
      <c r="AQ14" s="27">
        <f>Table174[[#This Row],[Unit Price 15]]*Table174[[#This Row],[Quantity]]</f>
        <v>0</v>
      </c>
    </row>
    <row r="15" spans="1:43" x14ac:dyDescent="0.25">
      <c r="A15" s="7">
        <v>8</v>
      </c>
      <c r="B15" s="29"/>
      <c r="C15" s="25"/>
      <c r="D15" s="26"/>
      <c r="E15" s="27">
        <f>Table174[[#This Row],[Unit Price 01]]*Table174[[#This Row],[Quantity]]</f>
        <v>0</v>
      </c>
      <c r="F15" s="26"/>
      <c r="G15" s="27">
        <f>Table174[[#This Row],[Unit Price 02]]*Table174[[#This Row],[Quantity]]</f>
        <v>0</v>
      </c>
      <c r="H15" s="26"/>
      <c r="I15" s="27">
        <f>Table174[[#This Row],[Unit Price 03]]*Table174[[#This Row],[Quantity]]</f>
        <v>0</v>
      </c>
      <c r="J15" s="26"/>
      <c r="K15" s="27">
        <f>Table174[[#This Row],[Unit Price 04]]*Table174[[#This Row],[Quantity]]</f>
        <v>0</v>
      </c>
      <c r="L15" s="26"/>
      <c r="M15" s="27">
        <f>Table174[[#This Row],[Unit Price 05]]*Table174[[#This Row],[Quantity]]</f>
        <v>0</v>
      </c>
      <c r="N15" s="26"/>
      <c r="O15" s="27">
        <f>Table174[[#This Row],[Unit Price 06]]*Table174[[#This Row],[Quantity]]</f>
        <v>0</v>
      </c>
      <c r="P15" s="28"/>
      <c r="Q15" s="27">
        <f>Table174[[#This Row],[Unit Price 07]]*Table174[[#This Row],[Quantity]]</f>
        <v>0</v>
      </c>
      <c r="R15" s="28"/>
      <c r="S15" s="27">
        <f>Table174[[#This Row],[Unit Price 08]]*Table174[[#This Row],[Quantity]]</f>
        <v>0</v>
      </c>
      <c r="T15" s="28"/>
      <c r="U15" s="27">
        <f>Table174[[#This Row],[Unit Price 09]]*Table174[[#This Row],[Quantity]]</f>
        <v>0</v>
      </c>
      <c r="V15" s="28"/>
      <c r="W15" s="27">
        <f>Table174[[#This Row],[Unit Price 10]]*Table174[[#This Row],[Quantity]]</f>
        <v>0</v>
      </c>
      <c r="X15" s="28"/>
      <c r="Y15" s="27">
        <f>Table174[[#This Row],[Unit Price 11]]*Table174[[#This Row],[Quantity]]</f>
        <v>0</v>
      </c>
      <c r="Z15" s="28"/>
      <c r="AA15" s="27">
        <f>Table174[[#This Row],[Unit Price 12]]*Table174[[#This Row],[Quantity]]</f>
        <v>0</v>
      </c>
      <c r="AB15" s="28"/>
      <c r="AC15" s="27">
        <f>Table174[[#This Row],[Unit Price 13]]*Table174[[#This Row],[Quantity]]</f>
        <v>0</v>
      </c>
      <c r="AD15" s="28"/>
      <c r="AE15" s="27">
        <f>Table174[[#This Row],[Unit Price 14]]*Table174[[#This Row],[Quantity]]</f>
        <v>0</v>
      </c>
      <c r="AF15" s="28"/>
      <c r="AG15" s="27">
        <f>Table174[[#This Row],[Unit Price 15]]*Table174[[#This Row],[Quantity]]</f>
        <v>0</v>
      </c>
      <c r="AH15" s="28"/>
      <c r="AI15" s="27">
        <f>Table174[[#This Row],[Unit Price 15]]*Table174[[#This Row],[Quantity]]</f>
        <v>0</v>
      </c>
      <c r="AJ15" s="28"/>
      <c r="AK15" s="27">
        <f>Table174[[#This Row],[Unit Price 15]]*Table174[[#This Row],[Quantity]]</f>
        <v>0</v>
      </c>
      <c r="AL15" s="28"/>
      <c r="AM15" s="27">
        <f>Table174[[#This Row],[Unit Price 15]]*Table174[[#This Row],[Quantity]]</f>
        <v>0</v>
      </c>
      <c r="AN15" s="28"/>
      <c r="AO15" s="27">
        <f>Table174[[#This Row],[Unit Price 15]]*Table174[[#This Row],[Quantity]]</f>
        <v>0</v>
      </c>
      <c r="AP15" s="28"/>
      <c r="AQ15" s="27">
        <f>Table174[[#This Row],[Unit Price 15]]*Table174[[#This Row],[Quantity]]</f>
        <v>0</v>
      </c>
    </row>
    <row r="16" spans="1:43" x14ac:dyDescent="0.25">
      <c r="A16" s="7">
        <v>9</v>
      </c>
      <c r="B16" s="29"/>
      <c r="C16" s="25"/>
      <c r="D16" s="26"/>
      <c r="E16" s="27">
        <f>Table174[[#This Row],[Unit Price 01]]*Table174[[#This Row],[Quantity]]</f>
        <v>0</v>
      </c>
      <c r="F16" s="26"/>
      <c r="G16" s="27">
        <f>Table174[[#This Row],[Unit Price 02]]*Table174[[#This Row],[Quantity]]</f>
        <v>0</v>
      </c>
      <c r="H16" s="26"/>
      <c r="I16" s="27">
        <f>Table174[[#This Row],[Unit Price 03]]*Table174[[#This Row],[Quantity]]</f>
        <v>0</v>
      </c>
      <c r="J16" s="26"/>
      <c r="K16" s="27">
        <f>Table174[[#This Row],[Unit Price 04]]*Table174[[#This Row],[Quantity]]</f>
        <v>0</v>
      </c>
      <c r="L16" s="26"/>
      <c r="M16" s="27">
        <f>Table174[[#This Row],[Unit Price 05]]*Table174[[#This Row],[Quantity]]</f>
        <v>0</v>
      </c>
      <c r="N16" s="26"/>
      <c r="O16" s="27">
        <f>Table174[[#This Row],[Unit Price 06]]*Table174[[#This Row],[Quantity]]</f>
        <v>0</v>
      </c>
      <c r="P16" s="28"/>
      <c r="Q16" s="27">
        <f>Table174[[#This Row],[Unit Price 07]]*Table174[[#This Row],[Quantity]]</f>
        <v>0</v>
      </c>
      <c r="R16" s="28"/>
      <c r="S16" s="27">
        <f>Table174[[#This Row],[Unit Price 08]]*Table174[[#This Row],[Quantity]]</f>
        <v>0</v>
      </c>
      <c r="T16" s="28"/>
      <c r="U16" s="27">
        <f>Table174[[#This Row],[Unit Price 09]]*Table174[[#This Row],[Quantity]]</f>
        <v>0</v>
      </c>
      <c r="V16" s="28"/>
      <c r="W16" s="27">
        <f>Table174[[#This Row],[Unit Price 10]]*Table174[[#This Row],[Quantity]]</f>
        <v>0</v>
      </c>
      <c r="X16" s="28"/>
      <c r="Y16" s="27">
        <f>Table174[[#This Row],[Unit Price 11]]*Table174[[#This Row],[Quantity]]</f>
        <v>0</v>
      </c>
      <c r="Z16" s="28"/>
      <c r="AA16" s="27">
        <f>Table174[[#This Row],[Unit Price 12]]*Table174[[#This Row],[Quantity]]</f>
        <v>0</v>
      </c>
      <c r="AB16" s="28"/>
      <c r="AC16" s="27">
        <f>Table174[[#This Row],[Unit Price 13]]*Table174[[#This Row],[Quantity]]</f>
        <v>0</v>
      </c>
      <c r="AD16" s="28"/>
      <c r="AE16" s="27">
        <f>Table174[[#This Row],[Unit Price 14]]*Table174[[#This Row],[Quantity]]</f>
        <v>0</v>
      </c>
      <c r="AF16" s="28"/>
      <c r="AG16" s="27">
        <f>Table174[[#This Row],[Unit Price 15]]*Table174[[#This Row],[Quantity]]</f>
        <v>0</v>
      </c>
      <c r="AH16" s="28"/>
      <c r="AI16" s="27">
        <f>Table174[[#This Row],[Unit Price 15]]*Table174[[#This Row],[Quantity]]</f>
        <v>0</v>
      </c>
      <c r="AJ16" s="28"/>
      <c r="AK16" s="27">
        <f>Table174[[#This Row],[Unit Price 15]]*Table174[[#This Row],[Quantity]]</f>
        <v>0</v>
      </c>
      <c r="AL16" s="28"/>
      <c r="AM16" s="27">
        <f>Table174[[#This Row],[Unit Price 15]]*Table174[[#This Row],[Quantity]]</f>
        <v>0</v>
      </c>
      <c r="AN16" s="28"/>
      <c r="AO16" s="27">
        <f>Table174[[#This Row],[Unit Price 15]]*Table174[[#This Row],[Quantity]]</f>
        <v>0</v>
      </c>
      <c r="AP16" s="28"/>
      <c r="AQ16" s="27">
        <f>Table174[[#This Row],[Unit Price 15]]*Table174[[#This Row],[Quantity]]</f>
        <v>0</v>
      </c>
    </row>
    <row r="17" spans="1:43" x14ac:dyDescent="0.25">
      <c r="A17" s="7">
        <v>10</v>
      </c>
      <c r="B17" s="29"/>
      <c r="C17" s="25"/>
      <c r="D17" s="26"/>
      <c r="E17" s="27">
        <f>Table174[[#This Row],[Unit Price 01]]*Table174[[#This Row],[Quantity]]</f>
        <v>0</v>
      </c>
      <c r="F17" s="26"/>
      <c r="G17" s="27">
        <f>Table174[[#This Row],[Unit Price 02]]*Table174[[#This Row],[Quantity]]</f>
        <v>0</v>
      </c>
      <c r="H17" s="26"/>
      <c r="I17" s="27">
        <f>Table174[[#This Row],[Unit Price 03]]*Table174[[#This Row],[Quantity]]</f>
        <v>0</v>
      </c>
      <c r="J17" s="26"/>
      <c r="K17" s="27">
        <f>Table174[[#This Row],[Unit Price 04]]*Table174[[#This Row],[Quantity]]</f>
        <v>0</v>
      </c>
      <c r="L17" s="26"/>
      <c r="M17" s="27">
        <f>Table174[[#This Row],[Unit Price 05]]*Table174[[#This Row],[Quantity]]</f>
        <v>0</v>
      </c>
      <c r="N17" s="26"/>
      <c r="O17" s="27">
        <f>Table174[[#This Row],[Unit Price 06]]*Table174[[#This Row],[Quantity]]</f>
        <v>0</v>
      </c>
      <c r="P17" s="28"/>
      <c r="Q17" s="27">
        <f>Table174[[#This Row],[Unit Price 07]]*Table174[[#This Row],[Quantity]]</f>
        <v>0</v>
      </c>
      <c r="R17" s="28"/>
      <c r="S17" s="27">
        <f>Table174[[#This Row],[Unit Price 08]]*Table174[[#This Row],[Quantity]]</f>
        <v>0</v>
      </c>
      <c r="T17" s="28"/>
      <c r="U17" s="27">
        <f>Table174[[#This Row],[Unit Price 09]]*Table174[[#This Row],[Quantity]]</f>
        <v>0</v>
      </c>
      <c r="V17" s="28"/>
      <c r="W17" s="27">
        <f>Table174[[#This Row],[Unit Price 10]]*Table174[[#This Row],[Quantity]]</f>
        <v>0</v>
      </c>
      <c r="X17" s="28"/>
      <c r="Y17" s="27">
        <f>Table174[[#This Row],[Unit Price 11]]*Table174[[#This Row],[Quantity]]</f>
        <v>0</v>
      </c>
      <c r="Z17" s="28"/>
      <c r="AA17" s="27">
        <f>Table174[[#This Row],[Unit Price 12]]*Table174[[#This Row],[Quantity]]</f>
        <v>0</v>
      </c>
      <c r="AB17" s="28"/>
      <c r="AC17" s="27">
        <f>Table174[[#This Row],[Unit Price 13]]*Table174[[#This Row],[Quantity]]</f>
        <v>0</v>
      </c>
      <c r="AD17" s="28"/>
      <c r="AE17" s="27">
        <f>Table174[[#This Row],[Unit Price 14]]*Table174[[#This Row],[Quantity]]</f>
        <v>0</v>
      </c>
      <c r="AF17" s="28"/>
      <c r="AG17" s="27">
        <f>Table174[[#This Row],[Unit Price 15]]*Table174[[#This Row],[Quantity]]</f>
        <v>0</v>
      </c>
      <c r="AH17" s="28"/>
      <c r="AI17" s="27">
        <f>Table174[[#This Row],[Unit Price 15]]*Table174[[#This Row],[Quantity]]</f>
        <v>0</v>
      </c>
      <c r="AJ17" s="28"/>
      <c r="AK17" s="27">
        <f>Table174[[#This Row],[Unit Price 15]]*Table174[[#This Row],[Quantity]]</f>
        <v>0</v>
      </c>
      <c r="AL17" s="28"/>
      <c r="AM17" s="27">
        <f>Table174[[#This Row],[Unit Price 15]]*Table174[[#This Row],[Quantity]]</f>
        <v>0</v>
      </c>
      <c r="AN17" s="28"/>
      <c r="AO17" s="27">
        <f>Table174[[#This Row],[Unit Price 15]]*Table174[[#This Row],[Quantity]]</f>
        <v>0</v>
      </c>
      <c r="AP17" s="28"/>
      <c r="AQ17" s="27">
        <f>Table174[[#This Row],[Unit Price 15]]*Table174[[#This Row],[Quantity]]</f>
        <v>0</v>
      </c>
    </row>
    <row r="18" spans="1:43" x14ac:dyDescent="0.25">
      <c r="A18" s="7">
        <v>11</v>
      </c>
      <c r="B18" s="29"/>
      <c r="C18" s="25"/>
      <c r="D18" s="26"/>
      <c r="E18" s="27">
        <f>Table174[[#This Row],[Unit Price 01]]*Table174[[#This Row],[Quantity]]</f>
        <v>0</v>
      </c>
      <c r="F18" s="26"/>
      <c r="G18" s="27">
        <f>Table174[[#This Row],[Unit Price 02]]*Table174[[#This Row],[Quantity]]</f>
        <v>0</v>
      </c>
      <c r="H18" s="26"/>
      <c r="I18" s="27">
        <f>Table174[[#This Row],[Unit Price 03]]*Table174[[#This Row],[Quantity]]</f>
        <v>0</v>
      </c>
      <c r="J18" s="26"/>
      <c r="K18" s="27">
        <f>Table174[[#This Row],[Unit Price 04]]*Table174[[#This Row],[Quantity]]</f>
        <v>0</v>
      </c>
      <c r="L18" s="26"/>
      <c r="M18" s="27">
        <f>Table174[[#This Row],[Unit Price 05]]*Table174[[#This Row],[Quantity]]</f>
        <v>0</v>
      </c>
      <c r="N18" s="26"/>
      <c r="O18" s="27">
        <f>Table174[[#This Row],[Unit Price 06]]*Table174[[#This Row],[Quantity]]</f>
        <v>0</v>
      </c>
      <c r="P18" s="28"/>
      <c r="Q18" s="27">
        <f>Table174[[#This Row],[Unit Price 07]]*Table174[[#This Row],[Quantity]]</f>
        <v>0</v>
      </c>
      <c r="R18" s="28"/>
      <c r="S18" s="27">
        <f>Table174[[#This Row],[Unit Price 08]]*Table174[[#This Row],[Quantity]]</f>
        <v>0</v>
      </c>
      <c r="T18" s="28"/>
      <c r="U18" s="27">
        <f>Table174[[#This Row],[Unit Price 09]]*Table174[[#This Row],[Quantity]]</f>
        <v>0</v>
      </c>
      <c r="V18" s="28"/>
      <c r="W18" s="27">
        <f>Table174[[#This Row],[Unit Price 10]]*Table174[[#This Row],[Quantity]]</f>
        <v>0</v>
      </c>
      <c r="X18" s="28"/>
      <c r="Y18" s="27">
        <f>Table174[[#This Row],[Unit Price 11]]*Table174[[#This Row],[Quantity]]</f>
        <v>0</v>
      </c>
      <c r="Z18" s="28"/>
      <c r="AA18" s="27">
        <f>Table174[[#This Row],[Unit Price 12]]*Table174[[#This Row],[Quantity]]</f>
        <v>0</v>
      </c>
      <c r="AB18" s="28"/>
      <c r="AC18" s="27">
        <f>Table174[[#This Row],[Unit Price 13]]*Table174[[#This Row],[Quantity]]</f>
        <v>0</v>
      </c>
      <c r="AD18" s="28"/>
      <c r="AE18" s="27">
        <f>Table174[[#This Row],[Unit Price 14]]*Table174[[#This Row],[Quantity]]</f>
        <v>0</v>
      </c>
      <c r="AF18" s="28"/>
      <c r="AG18" s="27">
        <f>Table174[[#This Row],[Unit Price 15]]*Table174[[#This Row],[Quantity]]</f>
        <v>0</v>
      </c>
      <c r="AH18" s="28"/>
      <c r="AI18" s="27">
        <f>Table174[[#This Row],[Unit Price 15]]*Table174[[#This Row],[Quantity]]</f>
        <v>0</v>
      </c>
      <c r="AJ18" s="28"/>
      <c r="AK18" s="27">
        <f>Table174[[#This Row],[Unit Price 15]]*Table174[[#This Row],[Quantity]]</f>
        <v>0</v>
      </c>
      <c r="AL18" s="28"/>
      <c r="AM18" s="27">
        <f>Table174[[#This Row],[Unit Price 15]]*Table174[[#This Row],[Quantity]]</f>
        <v>0</v>
      </c>
      <c r="AN18" s="28"/>
      <c r="AO18" s="27">
        <f>Table174[[#This Row],[Unit Price 15]]*Table174[[#This Row],[Quantity]]</f>
        <v>0</v>
      </c>
      <c r="AP18" s="28"/>
      <c r="AQ18" s="27">
        <f>Table174[[#This Row],[Unit Price 15]]*Table174[[#This Row],[Quantity]]</f>
        <v>0</v>
      </c>
    </row>
    <row r="19" spans="1:43" x14ac:dyDescent="0.25">
      <c r="A19" s="7">
        <v>12</v>
      </c>
      <c r="B19" s="29"/>
      <c r="C19" s="25"/>
      <c r="D19" s="26"/>
      <c r="E19" s="27">
        <f>Table174[[#This Row],[Unit Price 01]]*Table174[[#This Row],[Quantity]]</f>
        <v>0</v>
      </c>
      <c r="F19" s="26"/>
      <c r="G19" s="27">
        <f>Table174[[#This Row],[Unit Price 02]]*Table174[[#This Row],[Quantity]]</f>
        <v>0</v>
      </c>
      <c r="H19" s="26"/>
      <c r="I19" s="27">
        <f>Table174[[#This Row],[Unit Price 03]]*Table174[[#This Row],[Quantity]]</f>
        <v>0</v>
      </c>
      <c r="J19" s="26"/>
      <c r="K19" s="27">
        <f>Table174[[#This Row],[Unit Price 04]]*Table174[[#This Row],[Quantity]]</f>
        <v>0</v>
      </c>
      <c r="L19" s="26"/>
      <c r="M19" s="27">
        <f>Table174[[#This Row],[Unit Price 05]]*Table174[[#This Row],[Quantity]]</f>
        <v>0</v>
      </c>
      <c r="N19" s="26"/>
      <c r="O19" s="27">
        <f>Table174[[#This Row],[Unit Price 06]]*Table174[[#This Row],[Quantity]]</f>
        <v>0</v>
      </c>
      <c r="P19" s="28"/>
      <c r="Q19" s="27">
        <f>Table174[[#This Row],[Unit Price 07]]*Table174[[#This Row],[Quantity]]</f>
        <v>0</v>
      </c>
      <c r="R19" s="28"/>
      <c r="S19" s="27">
        <f>Table174[[#This Row],[Unit Price 08]]*Table174[[#This Row],[Quantity]]</f>
        <v>0</v>
      </c>
      <c r="T19" s="28"/>
      <c r="U19" s="27">
        <f>Table174[[#This Row],[Unit Price 09]]*Table174[[#This Row],[Quantity]]</f>
        <v>0</v>
      </c>
      <c r="V19" s="28"/>
      <c r="W19" s="27">
        <f>Table174[[#This Row],[Unit Price 10]]*Table174[[#This Row],[Quantity]]</f>
        <v>0</v>
      </c>
      <c r="X19" s="28"/>
      <c r="Y19" s="27">
        <f>Table174[[#This Row],[Unit Price 11]]*Table174[[#This Row],[Quantity]]</f>
        <v>0</v>
      </c>
      <c r="Z19" s="28"/>
      <c r="AA19" s="27">
        <f>Table174[[#This Row],[Unit Price 12]]*Table174[[#This Row],[Quantity]]</f>
        <v>0</v>
      </c>
      <c r="AB19" s="28"/>
      <c r="AC19" s="27">
        <f>Table174[[#This Row],[Unit Price 13]]*Table174[[#This Row],[Quantity]]</f>
        <v>0</v>
      </c>
      <c r="AD19" s="28"/>
      <c r="AE19" s="27">
        <f>Table174[[#This Row],[Unit Price 14]]*Table174[[#This Row],[Quantity]]</f>
        <v>0</v>
      </c>
      <c r="AF19" s="28"/>
      <c r="AG19" s="27">
        <f>Table174[[#This Row],[Unit Price 15]]*Table174[[#This Row],[Quantity]]</f>
        <v>0</v>
      </c>
      <c r="AH19" s="28"/>
      <c r="AI19" s="27">
        <f>Table174[[#This Row],[Unit Price 15]]*Table174[[#This Row],[Quantity]]</f>
        <v>0</v>
      </c>
      <c r="AJ19" s="28"/>
      <c r="AK19" s="27">
        <f>Table174[[#This Row],[Unit Price 15]]*Table174[[#This Row],[Quantity]]</f>
        <v>0</v>
      </c>
      <c r="AL19" s="28"/>
      <c r="AM19" s="27">
        <f>Table174[[#This Row],[Unit Price 15]]*Table174[[#This Row],[Quantity]]</f>
        <v>0</v>
      </c>
      <c r="AN19" s="28"/>
      <c r="AO19" s="27">
        <f>Table174[[#This Row],[Unit Price 15]]*Table174[[#This Row],[Quantity]]</f>
        <v>0</v>
      </c>
      <c r="AP19" s="28"/>
      <c r="AQ19" s="27">
        <f>Table174[[#This Row],[Unit Price 15]]*Table174[[#This Row],[Quantity]]</f>
        <v>0</v>
      </c>
    </row>
    <row r="20" spans="1:43" x14ac:dyDescent="0.25">
      <c r="A20" s="7">
        <v>13</v>
      </c>
      <c r="B20" s="29"/>
      <c r="C20" s="25"/>
      <c r="D20" s="26"/>
      <c r="E20" s="27">
        <f>Table174[[#This Row],[Unit Price 01]]*Table174[[#This Row],[Quantity]]</f>
        <v>0</v>
      </c>
      <c r="F20" s="26"/>
      <c r="G20" s="27">
        <f>Table174[[#This Row],[Unit Price 02]]*Table174[[#This Row],[Quantity]]</f>
        <v>0</v>
      </c>
      <c r="H20" s="26"/>
      <c r="I20" s="27">
        <f>Table174[[#This Row],[Unit Price 03]]*Table174[[#This Row],[Quantity]]</f>
        <v>0</v>
      </c>
      <c r="J20" s="26"/>
      <c r="K20" s="27">
        <f>Table174[[#This Row],[Unit Price 04]]*Table174[[#This Row],[Quantity]]</f>
        <v>0</v>
      </c>
      <c r="L20" s="26"/>
      <c r="M20" s="27">
        <f>Table174[[#This Row],[Unit Price 05]]*Table174[[#This Row],[Quantity]]</f>
        <v>0</v>
      </c>
      <c r="N20" s="26"/>
      <c r="O20" s="27">
        <f>Table174[[#This Row],[Unit Price 06]]*Table174[[#This Row],[Quantity]]</f>
        <v>0</v>
      </c>
      <c r="P20" s="28"/>
      <c r="Q20" s="27">
        <f>Table174[[#This Row],[Unit Price 07]]*Table174[[#This Row],[Quantity]]</f>
        <v>0</v>
      </c>
      <c r="R20" s="28"/>
      <c r="S20" s="27">
        <f>Table174[[#This Row],[Unit Price 08]]*Table174[[#This Row],[Quantity]]</f>
        <v>0</v>
      </c>
      <c r="T20" s="28"/>
      <c r="U20" s="27">
        <f>Table174[[#This Row],[Unit Price 09]]*Table174[[#This Row],[Quantity]]</f>
        <v>0</v>
      </c>
      <c r="V20" s="28"/>
      <c r="W20" s="27">
        <f>Table174[[#This Row],[Unit Price 10]]*Table174[[#This Row],[Quantity]]</f>
        <v>0</v>
      </c>
      <c r="X20" s="28"/>
      <c r="Y20" s="27">
        <f>Table174[[#This Row],[Unit Price 11]]*Table174[[#This Row],[Quantity]]</f>
        <v>0</v>
      </c>
      <c r="Z20" s="28"/>
      <c r="AA20" s="27">
        <f>Table174[[#This Row],[Unit Price 12]]*Table174[[#This Row],[Quantity]]</f>
        <v>0</v>
      </c>
      <c r="AB20" s="28"/>
      <c r="AC20" s="27">
        <f>Table174[[#This Row],[Unit Price 13]]*Table174[[#This Row],[Quantity]]</f>
        <v>0</v>
      </c>
      <c r="AD20" s="28"/>
      <c r="AE20" s="27">
        <f>Table174[[#This Row],[Unit Price 14]]*Table174[[#This Row],[Quantity]]</f>
        <v>0</v>
      </c>
      <c r="AF20" s="28"/>
      <c r="AG20" s="27">
        <f>Table174[[#This Row],[Unit Price 15]]*Table174[[#This Row],[Quantity]]</f>
        <v>0</v>
      </c>
      <c r="AH20" s="28"/>
      <c r="AI20" s="27">
        <f>Table174[[#This Row],[Unit Price 15]]*Table174[[#This Row],[Quantity]]</f>
        <v>0</v>
      </c>
      <c r="AJ20" s="28"/>
      <c r="AK20" s="27">
        <f>Table174[[#This Row],[Unit Price 15]]*Table174[[#This Row],[Quantity]]</f>
        <v>0</v>
      </c>
      <c r="AL20" s="28"/>
      <c r="AM20" s="27">
        <f>Table174[[#This Row],[Unit Price 15]]*Table174[[#This Row],[Quantity]]</f>
        <v>0</v>
      </c>
      <c r="AN20" s="28"/>
      <c r="AO20" s="27">
        <f>Table174[[#This Row],[Unit Price 15]]*Table174[[#This Row],[Quantity]]</f>
        <v>0</v>
      </c>
      <c r="AP20" s="28"/>
      <c r="AQ20" s="27">
        <f>Table174[[#This Row],[Unit Price 15]]*Table174[[#This Row],[Quantity]]</f>
        <v>0</v>
      </c>
    </row>
    <row r="21" spans="1:43" x14ac:dyDescent="0.25">
      <c r="A21" s="7">
        <v>14</v>
      </c>
      <c r="B21" s="29"/>
      <c r="C21" s="25"/>
      <c r="D21" s="26"/>
      <c r="E21" s="27">
        <f>Table174[[#This Row],[Unit Price 01]]*Table174[[#This Row],[Quantity]]</f>
        <v>0</v>
      </c>
      <c r="F21" s="26"/>
      <c r="G21" s="27">
        <f>Table174[[#This Row],[Unit Price 02]]*Table174[[#This Row],[Quantity]]</f>
        <v>0</v>
      </c>
      <c r="H21" s="26"/>
      <c r="I21" s="27">
        <f>Table174[[#This Row],[Unit Price 03]]*Table174[[#This Row],[Quantity]]</f>
        <v>0</v>
      </c>
      <c r="J21" s="26"/>
      <c r="K21" s="27">
        <f>Table174[[#This Row],[Unit Price 04]]*Table174[[#This Row],[Quantity]]</f>
        <v>0</v>
      </c>
      <c r="L21" s="26"/>
      <c r="M21" s="27">
        <f>Table174[[#This Row],[Unit Price 05]]*Table174[[#This Row],[Quantity]]</f>
        <v>0</v>
      </c>
      <c r="N21" s="26"/>
      <c r="O21" s="27">
        <f>Table174[[#This Row],[Unit Price 06]]*Table174[[#This Row],[Quantity]]</f>
        <v>0</v>
      </c>
      <c r="P21" s="28"/>
      <c r="Q21" s="27">
        <f>Table174[[#This Row],[Unit Price 07]]*Table174[[#This Row],[Quantity]]</f>
        <v>0</v>
      </c>
      <c r="R21" s="28"/>
      <c r="S21" s="27">
        <f>Table174[[#This Row],[Unit Price 08]]*Table174[[#This Row],[Quantity]]</f>
        <v>0</v>
      </c>
      <c r="T21" s="28"/>
      <c r="U21" s="27">
        <f>Table174[[#This Row],[Unit Price 09]]*Table174[[#This Row],[Quantity]]</f>
        <v>0</v>
      </c>
      <c r="V21" s="28"/>
      <c r="W21" s="27">
        <f>Table174[[#This Row],[Unit Price 10]]*Table174[[#This Row],[Quantity]]</f>
        <v>0</v>
      </c>
      <c r="X21" s="28"/>
      <c r="Y21" s="27">
        <f>Table174[[#This Row],[Unit Price 11]]*Table174[[#This Row],[Quantity]]</f>
        <v>0</v>
      </c>
      <c r="Z21" s="28"/>
      <c r="AA21" s="27">
        <f>Table174[[#This Row],[Unit Price 12]]*Table174[[#This Row],[Quantity]]</f>
        <v>0</v>
      </c>
      <c r="AB21" s="28"/>
      <c r="AC21" s="27">
        <f>Table174[[#This Row],[Unit Price 13]]*Table174[[#This Row],[Quantity]]</f>
        <v>0</v>
      </c>
      <c r="AD21" s="28"/>
      <c r="AE21" s="27">
        <f>Table174[[#This Row],[Unit Price 14]]*Table174[[#This Row],[Quantity]]</f>
        <v>0</v>
      </c>
      <c r="AF21" s="28"/>
      <c r="AG21" s="27">
        <f>Table174[[#This Row],[Unit Price 15]]*Table174[[#This Row],[Quantity]]</f>
        <v>0</v>
      </c>
      <c r="AH21" s="28"/>
      <c r="AI21" s="27">
        <f>Table174[[#This Row],[Unit Price 15]]*Table174[[#This Row],[Quantity]]</f>
        <v>0</v>
      </c>
      <c r="AJ21" s="28"/>
      <c r="AK21" s="27">
        <f>Table174[[#This Row],[Unit Price 15]]*Table174[[#This Row],[Quantity]]</f>
        <v>0</v>
      </c>
      <c r="AL21" s="28"/>
      <c r="AM21" s="27">
        <f>Table174[[#This Row],[Unit Price 15]]*Table174[[#This Row],[Quantity]]</f>
        <v>0</v>
      </c>
      <c r="AN21" s="28"/>
      <c r="AO21" s="27">
        <f>Table174[[#This Row],[Unit Price 15]]*Table174[[#This Row],[Quantity]]</f>
        <v>0</v>
      </c>
      <c r="AP21" s="28"/>
      <c r="AQ21" s="27">
        <f>Table174[[#This Row],[Unit Price 15]]*Table174[[#This Row],[Quantity]]</f>
        <v>0</v>
      </c>
    </row>
    <row r="22" spans="1:43" x14ac:dyDescent="0.25">
      <c r="A22" s="7">
        <v>15</v>
      </c>
      <c r="B22" s="29"/>
      <c r="C22" s="25"/>
      <c r="D22" s="26"/>
      <c r="E22" s="27">
        <f>Table174[[#This Row],[Unit Price 01]]*Table174[[#This Row],[Quantity]]</f>
        <v>0</v>
      </c>
      <c r="F22" s="26"/>
      <c r="G22" s="27">
        <f>Table174[[#This Row],[Unit Price 02]]*Table174[[#This Row],[Quantity]]</f>
        <v>0</v>
      </c>
      <c r="H22" s="26"/>
      <c r="I22" s="27">
        <f>Table174[[#This Row],[Unit Price 03]]*Table174[[#This Row],[Quantity]]</f>
        <v>0</v>
      </c>
      <c r="J22" s="26"/>
      <c r="K22" s="27">
        <f>Table174[[#This Row],[Unit Price 04]]*Table174[[#This Row],[Quantity]]</f>
        <v>0</v>
      </c>
      <c r="L22" s="26"/>
      <c r="M22" s="27">
        <f>Table174[[#This Row],[Unit Price 05]]*Table174[[#This Row],[Quantity]]</f>
        <v>0</v>
      </c>
      <c r="N22" s="26"/>
      <c r="O22" s="27">
        <f>Table174[[#This Row],[Unit Price 06]]*Table174[[#This Row],[Quantity]]</f>
        <v>0</v>
      </c>
      <c r="P22" s="28"/>
      <c r="Q22" s="27">
        <f>Table174[[#This Row],[Unit Price 07]]*Table174[[#This Row],[Quantity]]</f>
        <v>0</v>
      </c>
      <c r="R22" s="28"/>
      <c r="S22" s="27">
        <f>Table174[[#This Row],[Unit Price 08]]*Table174[[#This Row],[Quantity]]</f>
        <v>0</v>
      </c>
      <c r="T22" s="28"/>
      <c r="U22" s="27">
        <f>Table174[[#This Row],[Unit Price 09]]*Table174[[#This Row],[Quantity]]</f>
        <v>0</v>
      </c>
      <c r="V22" s="28"/>
      <c r="W22" s="27">
        <f>Table174[[#This Row],[Unit Price 10]]*Table174[[#This Row],[Quantity]]</f>
        <v>0</v>
      </c>
      <c r="X22" s="28"/>
      <c r="Y22" s="27">
        <f>Table174[[#This Row],[Unit Price 11]]*Table174[[#This Row],[Quantity]]</f>
        <v>0</v>
      </c>
      <c r="Z22" s="28"/>
      <c r="AA22" s="27">
        <f>Table174[[#This Row],[Unit Price 12]]*Table174[[#This Row],[Quantity]]</f>
        <v>0</v>
      </c>
      <c r="AB22" s="28"/>
      <c r="AC22" s="27">
        <f>Table174[[#This Row],[Unit Price 13]]*Table174[[#This Row],[Quantity]]</f>
        <v>0</v>
      </c>
      <c r="AD22" s="28"/>
      <c r="AE22" s="27">
        <f>Table174[[#This Row],[Unit Price 14]]*Table174[[#This Row],[Quantity]]</f>
        <v>0</v>
      </c>
      <c r="AF22" s="28"/>
      <c r="AG22" s="27">
        <f>Table174[[#This Row],[Unit Price 15]]*Table174[[#This Row],[Quantity]]</f>
        <v>0</v>
      </c>
      <c r="AH22" s="28"/>
      <c r="AI22" s="27">
        <f>Table174[[#This Row],[Unit Price 15]]*Table174[[#This Row],[Quantity]]</f>
        <v>0</v>
      </c>
      <c r="AJ22" s="28"/>
      <c r="AK22" s="27">
        <f>Table174[[#This Row],[Unit Price 15]]*Table174[[#This Row],[Quantity]]</f>
        <v>0</v>
      </c>
      <c r="AL22" s="28"/>
      <c r="AM22" s="27">
        <f>Table174[[#This Row],[Unit Price 15]]*Table174[[#This Row],[Quantity]]</f>
        <v>0</v>
      </c>
      <c r="AN22" s="28"/>
      <c r="AO22" s="27">
        <f>Table174[[#This Row],[Unit Price 15]]*Table174[[#This Row],[Quantity]]</f>
        <v>0</v>
      </c>
      <c r="AP22" s="28"/>
      <c r="AQ22" s="27">
        <f>Table174[[#This Row],[Unit Price 15]]*Table174[[#This Row],[Quantity]]</f>
        <v>0</v>
      </c>
    </row>
    <row r="23" spans="1:43" ht="15.75" thickBot="1" x14ac:dyDescent="0.3">
      <c r="A23" s="7">
        <v>16</v>
      </c>
      <c r="B23" s="29"/>
      <c r="C23" s="25"/>
      <c r="D23" s="26"/>
      <c r="E23" s="27">
        <f>Table174[[#This Row],[Unit Price 01]]*Table174[[#This Row],[Quantity]]</f>
        <v>0</v>
      </c>
      <c r="F23" s="26"/>
      <c r="G23" s="27">
        <f>Table174[[#This Row],[Unit Price 02]]*Table174[[#This Row],[Quantity]]</f>
        <v>0</v>
      </c>
      <c r="H23" s="26"/>
      <c r="I23" s="27">
        <f>Table174[[#This Row],[Unit Price 03]]*Table174[[#This Row],[Quantity]]</f>
        <v>0</v>
      </c>
      <c r="J23" s="26"/>
      <c r="K23" s="27">
        <f>Table174[[#This Row],[Unit Price 04]]*Table174[[#This Row],[Quantity]]</f>
        <v>0</v>
      </c>
      <c r="L23" s="26"/>
      <c r="M23" s="27">
        <f>Table174[[#This Row],[Unit Price 05]]*Table174[[#This Row],[Quantity]]</f>
        <v>0</v>
      </c>
      <c r="N23" s="26"/>
      <c r="O23" s="27">
        <f>Table174[[#This Row],[Unit Price 06]]*Table174[[#This Row],[Quantity]]</f>
        <v>0</v>
      </c>
      <c r="P23" s="28"/>
      <c r="Q23" s="27">
        <f>Table174[[#This Row],[Unit Price 07]]*Table174[[#This Row],[Quantity]]</f>
        <v>0</v>
      </c>
      <c r="R23" s="28"/>
      <c r="S23" s="27">
        <f>Table174[[#This Row],[Unit Price 08]]*Table174[[#This Row],[Quantity]]</f>
        <v>0</v>
      </c>
      <c r="T23" s="28"/>
      <c r="U23" s="27">
        <f>Table174[[#This Row],[Unit Price 09]]*Table174[[#This Row],[Quantity]]</f>
        <v>0</v>
      </c>
      <c r="V23" s="28"/>
      <c r="W23" s="27">
        <f>Table174[[#This Row],[Unit Price 10]]*Table174[[#This Row],[Quantity]]</f>
        <v>0</v>
      </c>
      <c r="X23" s="28"/>
      <c r="Y23" s="27">
        <f>Table174[[#This Row],[Unit Price 11]]*Table174[[#This Row],[Quantity]]</f>
        <v>0</v>
      </c>
      <c r="Z23" s="28"/>
      <c r="AA23" s="27">
        <f>Table174[[#This Row],[Unit Price 12]]*Table174[[#This Row],[Quantity]]</f>
        <v>0</v>
      </c>
      <c r="AB23" s="28"/>
      <c r="AC23" s="27">
        <f>Table174[[#This Row],[Unit Price 13]]*Table174[[#This Row],[Quantity]]</f>
        <v>0</v>
      </c>
      <c r="AD23" s="28"/>
      <c r="AE23" s="27">
        <f>Table174[[#This Row],[Unit Price 14]]*Table174[[#This Row],[Quantity]]</f>
        <v>0</v>
      </c>
      <c r="AF23" s="28"/>
      <c r="AG23" s="27">
        <f>Table174[[#This Row],[Unit Price 15]]*Table174[[#This Row],[Quantity]]</f>
        <v>0</v>
      </c>
      <c r="AH23" s="28"/>
      <c r="AI23" s="27">
        <f>Table174[[#This Row],[Unit Price 15]]*Table174[[#This Row],[Quantity]]</f>
        <v>0</v>
      </c>
      <c r="AJ23" s="28"/>
      <c r="AK23" s="27">
        <f>Table174[[#This Row],[Unit Price 15]]*Table174[[#This Row],[Quantity]]</f>
        <v>0</v>
      </c>
      <c r="AL23" s="28"/>
      <c r="AM23" s="27">
        <f>Table174[[#This Row],[Unit Price 15]]*Table174[[#This Row],[Quantity]]</f>
        <v>0</v>
      </c>
      <c r="AN23" s="28"/>
      <c r="AO23" s="27">
        <f>Table174[[#This Row],[Unit Price 15]]*Table174[[#This Row],[Quantity]]</f>
        <v>0</v>
      </c>
      <c r="AP23" s="28"/>
      <c r="AQ23" s="27">
        <f>Table174[[#This Row],[Unit Price 15]]*Table174[[#This Row],[Quantity]]</f>
        <v>0</v>
      </c>
    </row>
    <row r="24" spans="1:43" s="20" customFormat="1" ht="15.75" thickTop="1" x14ac:dyDescent="0.25">
      <c r="A24" s="18"/>
      <c r="B24" s="18"/>
      <c r="C24" s="19" t="s">
        <v>141</v>
      </c>
      <c r="D24" s="21"/>
      <c r="E24" s="22">
        <f>SUBTOTAL(109,Table174[Ext. Price 01])</f>
        <v>0</v>
      </c>
      <c r="F24" s="21"/>
      <c r="G24" s="22">
        <f>SUBTOTAL(109,Table174[Ext. Price 02])</f>
        <v>0</v>
      </c>
      <c r="H24" s="21"/>
      <c r="I24" s="22">
        <f>SUBTOTAL(109,Table174[Ext. Price 03])</f>
        <v>0</v>
      </c>
      <c r="J24" s="21"/>
      <c r="K24" s="22">
        <f>SUBTOTAL(109,Table174[Ext. Price 04])</f>
        <v>0</v>
      </c>
      <c r="L24" s="21"/>
      <c r="M24" s="22">
        <f>SUBTOTAL(109,Table174[Ext. Price 05])</f>
        <v>0</v>
      </c>
      <c r="N24" s="21"/>
      <c r="O24" s="22">
        <f>SUBTOTAL(109,Table174[Ext. Price 06])</f>
        <v>0</v>
      </c>
      <c r="P24" s="31"/>
      <c r="Q24" s="30">
        <f>SUBTOTAL(109,Table174[Ext. Price 07])</f>
        <v>0</v>
      </c>
      <c r="R24" s="31"/>
      <c r="S24" s="30">
        <f>SUBTOTAL(109,Table174[Ext. Price 08])</f>
        <v>0</v>
      </c>
      <c r="T24" s="31"/>
      <c r="U24" s="30">
        <f>SUBTOTAL(109,Table174[Ext. Price 09])</f>
        <v>0</v>
      </c>
      <c r="V24" s="31"/>
      <c r="W24" s="30">
        <f>SUBTOTAL(109,Table174[Ext. Price 10])</f>
        <v>0</v>
      </c>
      <c r="X24" s="31"/>
      <c r="Y24" s="30">
        <f>SUBTOTAL(109,Table174[Ext. Price 11])</f>
        <v>0</v>
      </c>
      <c r="Z24" s="31"/>
      <c r="AA24" s="30">
        <f>SUBTOTAL(109,Table174[Ext. Price 12])</f>
        <v>0</v>
      </c>
      <c r="AB24" s="31"/>
      <c r="AC24" s="30">
        <f>SUBTOTAL(109,Table174[Ext. Price 13])</f>
        <v>0</v>
      </c>
      <c r="AD24" s="31"/>
      <c r="AE24" s="30">
        <f>SUBTOTAL(109,Table174[Ext. Price 14])</f>
        <v>0</v>
      </c>
      <c r="AF24" s="31"/>
      <c r="AG24" s="30">
        <f>SUBTOTAL(109,Table174[Ext. Price 15])</f>
        <v>0</v>
      </c>
      <c r="AH24" s="31"/>
      <c r="AI24" s="30">
        <f>SUBTOTAL(109,Table174[Ext. Price 16])</f>
        <v>0</v>
      </c>
      <c r="AJ24" s="31"/>
      <c r="AK24" s="30">
        <f>SUBTOTAL(109,Table174[Ext. Price 17])</f>
        <v>0</v>
      </c>
      <c r="AL24" s="31"/>
      <c r="AM24" s="30">
        <f>SUBTOTAL(109,Table174[Ext. Price 18])</f>
        <v>0</v>
      </c>
      <c r="AN24" s="31"/>
      <c r="AO24" s="30">
        <f>SUBTOTAL(109,Table174[Ext. Price 19])</f>
        <v>0</v>
      </c>
      <c r="AP24" s="31"/>
      <c r="AQ24" s="30">
        <f>SUBTOTAL(109,Table174[Ext. Price 20])</f>
        <v>0</v>
      </c>
    </row>
    <row r="25" spans="1:43" s="32" customFormat="1" ht="15.75" thickBot="1" x14ac:dyDescent="0.3">
      <c r="A25" s="9"/>
      <c r="B25" s="9" t="s">
        <v>147</v>
      </c>
      <c r="C25" s="9"/>
      <c r="D25" s="10"/>
      <c r="E25" s="11" t="str">
        <f>IF(E24=0,"",($C$6*E24/$C$4))</f>
        <v/>
      </c>
      <c r="F25" s="12"/>
      <c r="G25" s="11" t="str">
        <f>IF(G24=0,"",($C$6*G24/$C$4))</f>
        <v/>
      </c>
      <c r="H25" s="12"/>
      <c r="I25" s="11" t="str">
        <f>IF(I24=0,"",($C$6*I24/$C$4))</f>
        <v/>
      </c>
      <c r="J25" s="12"/>
      <c r="K25" s="11" t="str">
        <f>IF(K24=0,"",($C$6*K24/$C$4))</f>
        <v/>
      </c>
      <c r="L25" s="10"/>
      <c r="M25" s="11" t="str">
        <f>IF(M24=0,"",($C$6*M24/$C$4))</f>
        <v/>
      </c>
      <c r="N25" s="10"/>
      <c r="O25" s="11" t="str">
        <f>IF(O24=0,"",($C$6*O24/$C$4))</f>
        <v/>
      </c>
      <c r="P25" s="10"/>
      <c r="Q25" s="11" t="str">
        <f>IF(Q24=0,"",($C$6*Q24/$C$4))</f>
        <v/>
      </c>
      <c r="R25" s="10"/>
      <c r="S25" s="11" t="str">
        <f>IF(S24=0,"",($C$6*S24/$C$4))</f>
        <v/>
      </c>
      <c r="T25" s="10"/>
      <c r="U25" s="11" t="str">
        <f>IF(U24=0,"",($C$6*U24/$C$4))</f>
        <v/>
      </c>
      <c r="V25" s="10"/>
      <c r="W25" s="11" t="str">
        <f>IF(W24=0,"",($C$6*W24/$C$4))</f>
        <v/>
      </c>
      <c r="X25" s="10"/>
      <c r="Y25" s="11" t="str">
        <f>IF(Y24=0,"",($C$6*Y24/$C$4))</f>
        <v/>
      </c>
      <c r="Z25" s="10"/>
      <c r="AA25" s="11" t="str">
        <f>IF(AA24=0,"",($C$6*AA24/$C$4))</f>
        <v/>
      </c>
      <c r="AB25" s="10"/>
      <c r="AC25" s="11" t="str">
        <f>IF(AC24=0,"",($C$6*AC24/$C$4))</f>
        <v/>
      </c>
      <c r="AD25" s="10"/>
      <c r="AE25" s="11" t="str">
        <f>IF(AE24=0,"",($C$6*AE24/$C$4))</f>
        <v/>
      </c>
      <c r="AF25" s="10"/>
      <c r="AG25" s="11" t="str">
        <f>IF(AG24=0,"",($C$6*AG24/$C$4))</f>
        <v/>
      </c>
      <c r="AH25" s="10"/>
      <c r="AI25" s="11" t="str">
        <f>IF(AI24=0,"",($C$6*AI24/$C$4))</f>
        <v/>
      </c>
      <c r="AJ25" s="10"/>
      <c r="AK25" s="11" t="str">
        <f>IF(AK24=0,"",($C$6*AK24/$C$4))</f>
        <v/>
      </c>
      <c r="AL25" s="10"/>
      <c r="AM25" s="11" t="str">
        <f>IF(AM24=0,"",($C$6*AM24/$C$4))</f>
        <v/>
      </c>
      <c r="AN25" s="10"/>
      <c r="AO25" s="11" t="str">
        <f>IF(AO24=0,"",($C$6*AO24/$C$4))</f>
        <v/>
      </c>
      <c r="AP25" s="10"/>
      <c r="AQ25" s="11" t="str">
        <f>IF(AQ24=0,"",($C$6*AQ24/$C$4))</f>
        <v/>
      </c>
    </row>
    <row r="26" spans="1:43" ht="15.75" thickTop="1" x14ac:dyDescent="0.25">
      <c r="E26" s="7" t="str">
        <f>IF(E24=0,"",($C$6*E24/$C$4))</f>
        <v/>
      </c>
      <c r="G26" s="7" t="str">
        <f>IF(G24=0,"",($C$6*G24/$C$4))</f>
        <v/>
      </c>
    </row>
  </sheetData>
  <sheetProtection autoFilter="0"/>
  <mergeCells count="40">
    <mergeCell ref="AP6:AQ6"/>
    <mergeCell ref="T6:U6"/>
    <mergeCell ref="V6:W6"/>
    <mergeCell ref="X6:Y6"/>
    <mergeCell ref="Z6:AA6"/>
    <mergeCell ref="AB6:AC6"/>
    <mergeCell ref="AD6:AE6"/>
    <mergeCell ref="AF6:AG6"/>
    <mergeCell ref="AH6:AI6"/>
    <mergeCell ref="AJ6:AK6"/>
    <mergeCell ref="AL6:AM6"/>
    <mergeCell ref="AN6:AO6"/>
    <mergeCell ref="AN5:AO5"/>
    <mergeCell ref="AP5:AQ5"/>
    <mergeCell ref="D6:E6"/>
    <mergeCell ref="F6:G6"/>
    <mergeCell ref="H6:I6"/>
    <mergeCell ref="J6:K6"/>
    <mergeCell ref="L6:M6"/>
    <mergeCell ref="N6:O6"/>
    <mergeCell ref="P6:Q6"/>
    <mergeCell ref="R6:S6"/>
    <mergeCell ref="AB5:AC5"/>
    <mergeCell ref="AD5:AE5"/>
    <mergeCell ref="AF5:AG5"/>
    <mergeCell ref="AH5:AI5"/>
    <mergeCell ref="AJ5:AK5"/>
    <mergeCell ref="AL5:AM5"/>
    <mergeCell ref="Z5:AA5"/>
    <mergeCell ref="D5:E5"/>
    <mergeCell ref="F5:G5"/>
    <mergeCell ref="H5:I5"/>
    <mergeCell ref="J5:K5"/>
    <mergeCell ref="L5:M5"/>
    <mergeCell ref="N5:O5"/>
    <mergeCell ref="P5:Q5"/>
    <mergeCell ref="R5:S5"/>
    <mergeCell ref="T5:U5"/>
    <mergeCell ref="V5:W5"/>
    <mergeCell ref="X5:Y5"/>
  </mergeCells>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089A-6FF1-4951-A1A6-F3A132C3FFD6}">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168</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3"/>
      <c r="C7" s="63"/>
      <c r="D7" s="63"/>
      <c r="E7" s="63"/>
      <c r="F7" s="63"/>
      <c r="G7" s="63"/>
      <c r="H7" s="64"/>
      <c r="I7" s="64"/>
      <c r="J7" s="64"/>
      <c r="K7" s="64"/>
      <c r="L7" s="64"/>
      <c r="M7" s="64"/>
      <c r="N7" s="64"/>
      <c r="O7" s="64"/>
      <c r="P7" s="64"/>
      <c r="Q7" s="64"/>
      <c r="R7" s="64"/>
      <c r="S7" s="64"/>
      <c r="T7" s="64"/>
      <c r="U7" s="64"/>
    </row>
    <row r="8" spans="1:21" s="37" customFormat="1" ht="15" x14ac:dyDescent="0.2">
      <c r="A8" s="60" t="s">
        <v>5</v>
      </c>
      <c r="B8" s="63"/>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1"/>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1"/>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1"/>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1"/>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1"/>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1"/>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1"/>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1"/>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1"/>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BBE98564-22CC-4271-9330-82FF0D041A91}">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8F1F-AF7A-4550-8E55-655B56327EFD}">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169</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1"/>
      <c r="C7" s="63"/>
      <c r="D7" s="63"/>
      <c r="E7" s="63"/>
      <c r="F7" s="63"/>
      <c r="G7" s="63"/>
      <c r="H7" s="64"/>
      <c r="I7" s="64"/>
      <c r="J7" s="64"/>
      <c r="K7" s="64"/>
      <c r="L7" s="64"/>
      <c r="M7" s="64"/>
      <c r="N7" s="64"/>
      <c r="O7" s="64"/>
      <c r="P7" s="64"/>
      <c r="Q7" s="64"/>
      <c r="R7" s="64"/>
      <c r="S7" s="64"/>
      <c r="T7" s="64"/>
      <c r="U7" s="64"/>
    </row>
    <row r="8" spans="1:21" s="37" customFormat="1" ht="15" x14ac:dyDescent="0.2">
      <c r="A8" s="60" t="s">
        <v>5</v>
      </c>
      <c r="B8" s="61"/>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6"/>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6"/>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6"/>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6"/>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6"/>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6"/>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6"/>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6"/>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9"/>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C2651E70-D769-4055-8746-B1A5116E8399}">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2F7547D43A3C45854C3236657F025F" ma:contentTypeVersion="9" ma:contentTypeDescription="Create a new document." ma:contentTypeScope="" ma:versionID="da0b5f53cdfcd583618ceadc968105e4">
  <xsd:schema xmlns:xsd="http://www.w3.org/2001/XMLSchema" xmlns:xs="http://www.w3.org/2001/XMLSchema" xmlns:p="http://schemas.microsoft.com/office/2006/metadata/properties" xmlns:ns2="182a4cf5-f6d1-4ee1-8f26-e25159163b17" xmlns:ns3="93ffca16-c516-4e0c-aa3f-be54a0f0a22e" targetNamespace="http://schemas.microsoft.com/office/2006/metadata/properties" ma:root="true" ma:fieldsID="693dc59306a76b924abfffdf3c2d2a0f" ns2:_="" ns3:_="">
    <xsd:import namespace="182a4cf5-f6d1-4ee1-8f26-e25159163b17"/>
    <xsd:import namespace="93ffca16-c516-4e0c-aa3f-be54a0f0a2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a4cf5-f6d1-4ee1-8f26-e25159163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fca16-c516-4e0c-aa3f-be54a0f0a22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5DD3C9-81F3-445D-977D-4220D26D80FF}">
  <ds:schemaRefs>
    <ds:schemaRef ds:uri="http://purl.org/dc/terms/"/>
    <ds:schemaRef ds:uri="http://schemas.openxmlformats.org/package/2006/metadata/core-properties"/>
    <ds:schemaRef ds:uri="http://schemas.microsoft.com/office/2006/documentManagement/types"/>
    <ds:schemaRef ds:uri="93ffca16-c516-4e0c-aa3f-be54a0f0a22e"/>
    <ds:schemaRef ds:uri="182a4cf5-f6d1-4ee1-8f26-e25159163b17"/>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D2FB1F8-A639-4208-A241-5D2FB2C82ABD}">
  <ds:schemaRefs>
    <ds:schemaRef ds:uri="http://schemas.microsoft.com/sharepoint/v3/contenttype/forms"/>
  </ds:schemaRefs>
</ds:datastoreItem>
</file>

<file path=customXml/itemProps3.xml><?xml version="1.0" encoding="utf-8"?>
<ds:datastoreItem xmlns:ds="http://schemas.openxmlformats.org/officeDocument/2006/customXml" ds:itemID="{4D9892F1-D082-4CE6-8107-C6F8ED71B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a4cf5-f6d1-4ee1-8f26-e25159163b17"/>
    <ds:schemaRef ds:uri="93ffca16-c516-4e0c-aa3f-be54a0f0a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Checklist</vt:lpstr>
      <vt:lpstr>Key (do not release)</vt:lpstr>
      <vt:lpstr>Total score</vt:lpstr>
      <vt:lpstr>Technical summary</vt:lpstr>
      <vt:lpstr>Presentation summary</vt:lpstr>
      <vt:lpstr>Cost</vt:lpstr>
      <vt:lpstr>Revenue</vt:lpstr>
      <vt:lpstr>Technical full</vt:lpstr>
      <vt:lpstr>Presentation full</vt:lpstr>
      <vt:lpstr>Technical 01</vt:lpstr>
      <vt:lpstr>Presentation 01</vt:lpstr>
      <vt:lpstr>Comments</vt:lpstr>
      <vt:lpstr>Checklist!Print_Area</vt:lpstr>
      <vt:lpstr>'Key (do not release)'!Print_Area</vt:lpstr>
      <vt:lpstr>'Presentation 01'!Print_Area</vt:lpstr>
      <vt:lpstr>'Presentation full'!Print_Area</vt:lpstr>
      <vt:lpstr>'Presentation summary'!Print_Area</vt:lpstr>
      <vt:lpstr>'Technical 01'!Print_Area</vt:lpstr>
      <vt:lpstr>'Technical full'!Print_Area</vt:lpstr>
      <vt:lpstr>'Technical summary'!Print_Area</vt:lpstr>
      <vt:lpstr>Checklist!Print_Titles</vt:lpstr>
      <vt:lpstr>Cost!Print_Titles</vt:lpstr>
      <vt:lpstr>'Presentation 01'!Print_Titles</vt:lpstr>
      <vt:lpstr>'Presentation full'!Print_Titles</vt:lpstr>
      <vt:lpstr>'Presentation summary'!Print_Titles</vt:lpstr>
      <vt:lpstr>Revenue!Print_Titles</vt:lpstr>
      <vt:lpstr>'Technical 01'!Print_Titles</vt:lpstr>
      <vt:lpstr>'Technical full'!Print_Titles</vt:lpstr>
      <vt:lpstr>'Technical summary'!Print_Titles</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Gideon Davis</dc:creator>
  <cp:keywords/>
  <dc:description/>
  <cp:lastModifiedBy>Linda DeLoach</cp:lastModifiedBy>
  <cp:revision/>
  <cp:lastPrinted>2025-11-20T18:00:28Z</cp:lastPrinted>
  <dcterms:created xsi:type="dcterms:W3CDTF">2021-04-22T03:20:39Z</dcterms:created>
  <dcterms:modified xsi:type="dcterms:W3CDTF">2025-11-20T18:01:20Z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0x0101007C2F7547D43A3C45854C3236657F025F</vt:lpwstr>
  </property>
</Properties>
</file>